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75" windowWidth="16275" windowHeight="8250" tabRatio="862" activeTab="11"/>
  </bookViews>
  <sheets>
    <sheet name="69" sheetId="1" r:id="rId1"/>
    <sheet name="70" sheetId="2" r:id="rId2"/>
    <sheet name="72" sheetId="3" r:id="rId3"/>
    <sheet name="73" sheetId="4" r:id="rId4"/>
    <sheet name="74" sheetId="5" r:id="rId5"/>
    <sheet name="76" sheetId="6" r:id="rId6"/>
    <sheet name="77" sheetId="7" r:id="rId7"/>
    <sheet name="78" sheetId="8" r:id="rId8"/>
    <sheet name="80" sheetId="9" r:id="rId9"/>
    <sheet name="81" sheetId="10" r:id="rId10"/>
    <sheet name="82" sheetId="11" r:id="rId11"/>
    <sheet name="83" sheetId="12" r:id="rId12"/>
    <sheet name="84" sheetId="13" r:id="rId13"/>
    <sheet name="85" sheetId="14" r:id="rId14"/>
    <sheet name="86" sheetId="15" r:id="rId15"/>
    <sheet name="87" sheetId="16" r:id="rId16"/>
    <sheet name="88" sheetId="17" r:id="rId17"/>
    <sheet name="89" sheetId="18" r:id="rId18"/>
  </sheets>
  <definedNames>
    <definedName name="_xlnm.Print_Titles" localSheetId="3">'73'!$5:$5</definedName>
    <definedName name="_xlnm.Print_Titles" localSheetId="4">'74'!$5:$7</definedName>
    <definedName name="_xlnm.Print_Titles" localSheetId="5">'76'!$6:$9</definedName>
    <definedName name="_xlnm.Print_Titles" localSheetId="9">'81'!$5:$5</definedName>
    <definedName name="_xlnm.Print_Titles" localSheetId="13">'85'!$5:$5</definedName>
    <definedName name="_xlnm.Print_Titles" localSheetId="14">'86'!$5:$6</definedName>
    <definedName name="_xlnm.Print_Titles" localSheetId="16">'88'!$5:$8</definedName>
  </definedNames>
  <calcPr fullCalcOnLoad="1"/>
</workbook>
</file>

<file path=xl/sharedStrings.xml><?xml version="1.0" encoding="utf-8"?>
<sst xmlns="http://schemas.openxmlformats.org/spreadsheetml/2006/main" count="780" uniqueCount="288">
  <si>
    <t>STT</t>
  </si>
  <si>
    <t>NỘI DUNG</t>
  </si>
  <si>
    <t>So sánh (1) (%)</t>
  </si>
  <si>
    <t>A</t>
  </si>
  <si>
    <t>B</t>
  </si>
  <si>
    <t>TỔNG NGUỒN THU NGÂN SÁCH HUYỆN</t>
  </si>
  <si>
    <t>I</t>
  </si>
  <si>
    <t>Thu ngân sách huyện được hưởng theo phân cấp</t>
  </si>
  <si>
    <t>-</t>
  </si>
  <si>
    <t>Thu ngân sách huyện hưởng 100%</t>
  </si>
  <si>
    <t xml:space="preserve">Thu ngân sách huyện hưởng từ các khoản thu phân chia </t>
  </si>
  <si>
    <t>II</t>
  </si>
  <si>
    <t>Thu bổ sung từ ngân sách cấp trên</t>
  </si>
  <si>
    <t>Thu bổ sung cân đối</t>
  </si>
  <si>
    <t>Thu bổ sung có mục tiêu</t>
  </si>
  <si>
    <t>III</t>
  </si>
  <si>
    <t>Thu kết dư</t>
  </si>
  <si>
    <t>IV</t>
  </si>
  <si>
    <t>Thu chuyển nguồn từ năm trước chuyển sang</t>
  </si>
  <si>
    <t>TỔNG CHI NGÂN SÁCH HUYỆN</t>
  </si>
  <si>
    <t> I</t>
  </si>
  <si>
    <t>Tổng chi cân đối ngân sách huyện</t>
  </si>
  <si>
    <t>Chi đầu tư phát triển</t>
  </si>
  <si>
    <t>Chi thường xuyên</t>
  </si>
  <si>
    <t>Dự phòng ngân sách</t>
  </si>
  <si>
    <t>Chi tạo nguồn, điều chỉnh tiền lương</t>
  </si>
  <si>
    <t>Chi các chương trình mục tiêu</t>
  </si>
  <si>
    <t>Chi các chương trình mục tiêu quốc gia</t>
  </si>
  <si>
    <t>Chi các chương trình mục tiêu, nhiệm vụ</t>
  </si>
  <si>
    <t>Chi chuyển nguồn sang năm sau</t>
  </si>
  <si>
    <t>UBND QUẬN, HUYỆN, THỊ XÃ, THÀNH PHỐ...</t>
  </si>
  <si>
    <t>Biểu số 69/CK-NSNN</t>
  </si>
  <si>
    <t>(Dự toán trình Hội đồng nhân dân)</t>
  </si>
  <si>
    <t>Ghi chú:(1) Đối với các chỉ tiêu thu, so sánh dự toán năm sau với ước thực hiện năm hiện hành. Đối với các chỉ tiêu chi, so sánh dự toán năm sau với dự toán năm hiện hành;</t>
  </si>
  <si>
    <t>Biểu số 70/CK-NSNN</t>
  </si>
  <si>
    <t>Đơn vị: Triệu đồng</t>
  </si>
  <si>
    <t>NGÂN SÁCH CẤP HUYỆN</t>
  </si>
  <si>
    <t>Nguồn thu ngân sách</t>
  </si>
  <si>
    <t>Thu ngân sách được hưởng theo phân cấp</t>
  </si>
  <si>
    <t>Chi ngân sách</t>
  </si>
  <si>
    <t>Chi thuộc nhiệm vụ của ngân sách cấp huyện</t>
  </si>
  <si>
    <t>Chi bổ sung cho ngân sách xã</t>
  </si>
  <si>
    <t> -</t>
  </si>
  <si>
    <t>Chi bổ sung cân đối</t>
  </si>
  <si>
    <t>Chi bổ sung có mục tiêu</t>
  </si>
  <si>
    <t>NGÂN SÁCH XÃ</t>
  </si>
  <si>
    <t>Thu bổ sung từ ngân sách cấp huyện</t>
  </si>
  <si>
    <t>- </t>
  </si>
  <si>
    <t>DỰ TOÁN THU NGÂN SÁCH NHÀ NƯỚC NĂM...</t>
  </si>
  <si>
    <t>Dự toán năm…</t>
  </si>
  <si>
    <t>TỔNG THU NGÂN SÁCH NHÀ NƯỚC</t>
  </si>
  <si>
    <t>Thu nội địa</t>
  </si>
  <si>
    <t>Thu từ khu vực DNNN do Trung ương quản lý</t>
  </si>
  <si>
    <t>(Chi tiết theo sắc thuế)</t>
  </si>
  <si>
    <t xml:space="preserve">Thu từ khu vực doanh nghiệp có vốn đầu tư nước ngoài </t>
  </si>
  <si>
    <t xml:space="preserve">Thu từ khu vực kinh tế ngoài quốc doanh </t>
  </si>
  <si>
    <t>Thuế thu nhập cá nhân</t>
  </si>
  <si>
    <t>Thuế bảo vệ môi trường</t>
  </si>
  <si>
    <t>Lệ phí trước bạ</t>
  </si>
  <si>
    <t>Thu phí, lệ phí</t>
  </si>
  <si>
    <t>Thuế sử dụng đất nông nghiệp</t>
  </si>
  <si>
    <t>Thuế sử dụng đất phi nông nghiệp</t>
  </si>
  <si>
    <t>Tiền cho thuê đất, thuê mặt nước</t>
  </si>
  <si>
    <t>Thu tiền sử dụng đất</t>
  </si>
  <si>
    <t>Tiền cho thuê và tiền bán nhà ở thuộc sở hữu nhà nước</t>
  </si>
  <si>
    <t xml:space="preserve">Thu từ hoạt động xổ số kiến thiết </t>
  </si>
  <si>
    <t>Thu tiền cấp quyền khai thác khoáng sản</t>
  </si>
  <si>
    <t>Thu khác ngân sách</t>
  </si>
  <si>
    <t>Thu từ quỹ đất công ích, hoa lợi công sản khác</t>
  </si>
  <si>
    <t>Thu viện trợ</t>
  </si>
  <si>
    <t>UBND HUYỆN HƯƠNG KHÊ</t>
  </si>
  <si>
    <t>Biểu số 72/CK-NSNN</t>
  </si>
  <si>
    <t>Nội dung</t>
  </si>
  <si>
    <t>Ngân sách huyện</t>
  </si>
  <si>
    <t xml:space="preserve">Chia ra </t>
  </si>
  <si>
    <t>Ngân sách cấp huyện</t>
  </si>
  <si>
    <t>1=2+3</t>
  </si>
  <si>
    <t>CHI CÂN ĐỐI NGÂN SÁCH HUYỆN</t>
  </si>
  <si>
    <t>Chi đầu tư cho các dự án</t>
  </si>
  <si>
    <t>Trong đó chia theo lĩnh vực:</t>
  </si>
  <si>
    <t>Chi giáo dục - đào tạo và dạy nghề</t>
  </si>
  <si>
    <t>Chi khoa học và công nghệ</t>
  </si>
  <si>
    <t>Trong đó chia theo nguồn vốn:</t>
  </si>
  <si>
    <t>Chi đầu tư từ nguồn thu tiền sử dụng đất</t>
  </si>
  <si>
    <t>Chi đầu tư từ nguồn thu xổ số kiến thiết</t>
  </si>
  <si>
    <t>Chi đầu tư phát triển khác</t>
  </si>
  <si>
    <t>Trong đó:</t>
  </si>
  <si>
    <t>Chi dự phòng ngân sách</t>
  </si>
  <si>
    <t>CHI CÁC CHƯƠNG TRÌNH MỤC TIÊU</t>
  </si>
  <si>
    <t>(Chi tiết theo từng chương trình mục tiêu quốc gia)</t>
  </si>
  <si>
    <t>(Chi tiết theo từng chương trình mục tiêu nhiệm vụ)</t>
  </si>
  <si>
    <t>C</t>
  </si>
  <si>
    <t>CHI CHUYỂN NGUỒN SANG NĂM SAU</t>
  </si>
  <si>
    <t>Biểu số 73/CK-NSNN</t>
  </si>
  <si>
    <t>Dự toán</t>
  </si>
  <si>
    <t xml:space="preserve">CHI BỔ SUNG CÂN ĐỐI CHO NGÂN SÁCH XÃ </t>
  </si>
  <si>
    <t>CHI NGÂN SÁCH CẤP HUYỆN THEO LĨNH VỰC</t>
  </si>
  <si>
    <t>1.1</t>
  </si>
  <si>
    <t>1.2</t>
  </si>
  <si>
    <t>1.3</t>
  </si>
  <si>
    <t>Chi y tế, dân số và gia đình</t>
  </si>
  <si>
    <t>1.4</t>
  </si>
  <si>
    <t>Chi văn hóa thông tin</t>
  </si>
  <si>
    <t>1.5</t>
  </si>
  <si>
    <t>Chi phát thanh, truyền hình, thông tấn</t>
  </si>
  <si>
    <t>1.6</t>
  </si>
  <si>
    <t>Chi thể dục thể thao</t>
  </si>
  <si>
    <t>1.7</t>
  </si>
  <si>
    <t>Chi bảo vệ môi trường</t>
  </si>
  <si>
    <t>1.8</t>
  </si>
  <si>
    <t>Chi các hoạt động kinh tế</t>
  </si>
  <si>
    <t>1.9</t>
  </si>
  <si>
    <t>Chi hoạt động của cơ quan quản lý nhà nước, đảng, đoàn thể</t>
  </si>
  <si>
    <t>1.10</t>
  </si>
  <si>
    <t>Chi bảo đảm xã hội</t>
  </si>
  <si>
    <t xml:space="preserve">Dự phòng ngân sách </t>
  </si>
  <si>
    <t xml:space="preserve">Chi tạo nguồn, điều chỉnh tiền lương </t>
  </si>
  <si>
    <t>Biểu số 74/CK-NSNN</t>
  </si>
  <si>
    <t>TÊN ĐƠN VỊ</t>
  </si>
  <si>
    <t xml:space="preserve">TỔNG SỐ </t>
  </si>
  <si>
    <t>CHI ĐẦU TƯ PHÁT TRIỂN (KHÔNG KỂ CHƯƠNG TRÌNH MỤC TIÊU QUỐC GIA)</t>
  </si>
  <si>
    <t>CHI THƯỜNG XUYÊN (KHÔNG KỂ CHƯƠNG TRÌNH MỤC TIÊU QUỐC GIA)</t>
  </si>
  <si>
    <t>CHI DỰ PHÒNG NGÂN SÁCH</t>
  </si>
  <si>
    <t>CHI TẠO NGUỒN, ĐIỀU CHỈNH TIỀN LƯƠNG ( giữ lại NS huyện)</t>
  </si>
  <si>
    <t>CHI CHƯƠNG TRÌNH MTQG</t>
  </si>
  <si>
    <t>CHI CHUYỂN NGUỒN SANG NGÂN SÁCH NĂM SAU</t>
  </si>
  <si>
    <t>TỔNG SỐ</t>
  </si>
  <si>
    <t>CHI ĐẦU TƯ PHÁT TRIỂN</t>
  </si>
  <si>
    <t>CHI THƯỜNG XUYÊN</t>
  </si>
  <si>
    <t>CÁC CƠ QUAN, TỔ CHỨC</t>
  </si>
  <si>
    <t>Cơ quan huyện ủy</t>
  </si>
  <si>
    <t>Hội đồng nhân dân huyện</t>
  </si>
  <si>
    <t>Cơ quan UBND huyện</t>
  </si>
  <si>
    <t>Ủy ban Mặt trận tổ quốc</t>
  </si>
  <si>
    <t>Hội Liên hiệp phụ nữ</t>
  </si>
  <si>
    <t>Hội Nông dân</t>
  </si>
  <si>
    <t>Hội Cựu chiến binh</t>
  </si>
  <si>
    <t>Huyện Đoàn</t>
  </si>
  <si>
    <t>Trung tâm Dân số KHHGĐ</t>
  </si>
  <si>
    <t>Trung tâm ƯD&amp;BVCTVN</t>
  </si>
  <si>
    <t>Phòng Giáo dục &amp; Đào tạo</t>
  </si>
  <si>
    <t>Trung tâm Bồi dưỡng chính trị</t>
  </si>
  <si>
    <t>Trung tâm y tế dự phòng</t>
  </si>
  <si>
    <t>Trung tâm giáo dục thường xuyên</t>
  </si>
  <si>
    <t>Hội Người mù</t>
  </si>
  <si>
    <t>Hội chữ thập đỏ</t>
  </si>
  <si>
    <t>CHI TẠO NGUỒN, ĐIỀU CHỈNH TIỀN LƯƠNG</t>
  </si>
  <si>
    <t xml:space="preserve">CHI BỔ SUNG CÓ MỤC TIÊU CHO NGÂN SÁCH XÃ </t>
  </si>
  <si>
    <t>V</t>
  </si>
  <si>
    <t>DỰ TOÁN CHI ĐẦU TƯ PHÁT TRIỂN CỦA NGÂN SÁCH CẤP HUYỆN CHO TỪNG CƠ QUAN, TỔ CHỨC THEO LĨNH VỰC NĂM...</t>
  </si>
  <si>
    <t>TRONG ĐÓ</t>
  </si>
  <si>
    <t>CHI GIÁO DỤC - ĐÀO TẠO VÀ DẠY NGHỀ</t>
  </si>
  <si>
    <t>CHI KHOA HỌC VÀ CÔNG NGHỆ</t>
  </si>
  <si>
    <t>CHI Y TẾ, DÂN SỐ VÀ GIA ĐÌNH</t>
  </si>
  <si>
    <t>CHI VĂN HÓA THÔNG TIN</t>
  </si>
  <si>
    <t>CHI PHÁT THANH, TRUYỀN HÌNH, THÔNG TẤN</t>
  </si>
  <si>
    <t>CHI THỂ DỤC THỂ THAO</t>
  </si>
  <si>
    <t>CHI BẢO VỆ MÔI TRƯỜNG</t>
  </si>
  <si>
    <t>CHI CÁC HOẠT ĐỘNG KINH TẾ</t>
  </si>
  <si>
    <t>CHI HOẠT ĐỘNG CỦA CƠ QUAN QUẢN LÝ ĐỊA PHƯƠNG, ĐẢNG, ĐOÀN THỂ</t>
  </si>
  <si>
    <t>CHI BẢO ĐẢM XÃ HỘI</t>
  </si>
  <si>
    <t>CHI GIAO THÔNG</t>
  </si>
  <si>
    <t>CHI NÔNG NGHIỆP, LÂM NGHIỆP, THỦY LỢI, THỦY SẢN</t>
  </si>
  <si>
    <t>Cơ quan A</t>
  </si>
  <si>
    <t>Tổ chức B</t>
  </si>
  <si>
    <t>…</t>
  </si>
  <si>
    <t>Biểu số 76/CK-NSNN</t>
  </si>
  <si>
    <t>Biểu số 77/CK-NSNN</t>
  </si>
  <si>
    <t>DỰ TOÁN THU, SỐ BỔ SUNG VÀ DỰ TOÁN CHI CÂN ĐỐI NGÂN SÁCH TỪNG XÃ NĂM…</t>
  </si>
  <si>
    <t>Stt</t>
  </si>
  <si>
    <t>Tên đơn vị</t>
  </si>
  <si>
    <t>Tổng thu NSNN trên địa bàn</t>
  </si>
  <si>
    <t>Thu ngân sách xã được hưởng theo phân cấp</t>
  </si>
  <si>
    <t>Số bổ sung cân đối từ ngân sách cấp huyện</t>
  </si>
  <si>
    <t>Chi bổ sung thực hiện điều chỉnh tiền lương</t>
  </si>
  <si>
    <t>Tổng chi cân đối ngân sách xã</t>
  </si>
  <si>
    <t>Tổng số</t>
  </si>
  <si>
    <t>Thu ngân sách xã hưởng 100%</t>
  </si>
  <si>
    <t xml:space="preserve">Thu ngân sách xã hưởng từ các khoản thu phân chia </t>
  </si>
  <si>
    <t>Xã A</t>
  </si>
  <si>
    <t>Phường B</t>
  </si>
  <si>
    <t>Thị trấn C</t>
  </si>
  <si>
    <t>Biểu số 78/CK-NSNN</t>
  </si>
  <si>
    <t>DỰ TOÁN CHI BỔ SUNG CÓ MỤC TIÊU TỪ NGÂN SÁCH CẤP HUYỆN CHO NGÂN SÁCH TỪNG XÃ NĂM…</t>
  </si>
  <si>
    <t>Bổ sung vốn đầu tư để thực hiện các chương trình mục tiêu, nhiệm vụ</t>
  </si>
  <si>
    <t>Bổ sung vốn sự nghiệp để thực hiện các chế độ, chính sách, nhiệm vụ</t>
  </si>
  <si>
    <t>Bổ sung thực hiện các chương trình mục tiêu quốc gia</t>
  </si>
  <si>
    <t>Biểu số 80/CK-NSNN</t>
  </si>
  <si>
    <t>DANH MỤC CÁC CHƯƠNG TRÌNH, DỰ ÁN SỬ DỤNG VỐN NGÂN SÁCH NHÀ NƯỚC NĂM…</t>
  </si>
  <si>
    <t>Danh mục dự án</t>
  </si>
  <si>
    <t>Địa điểm xây dựng</t>
  </si>
  <si>
    <t>Năng lực thiết kế</t>
  </si>
  <si>
    <t>Thời gian khởi công - hoàn thành</t>
  </si>
  <si>
    <t>Quyết định đầu tư</t>
  </si>
  <si>
    <t>Giá trị khối lượng thực hiện từ khởi công đến 31/12/…</t>
  </si>
  <si>
    <t>Lũy kế vốn đã bố trí đến 31/12/…</t>
  </si>
  <si>
    <t>Kế hoạch vốn năm</t>
  </si>
  <si>
    <t>Số Quyết định, ngày, tháng, năm ban hành</t>
  </si>
  <si>
    <t>Tổng mức đầu tư được duyệt</t>
  </si>
  <si>
    <t>Tổng số (tất cả các nguồn vốn)</t>
  </si>
  <si>
    <t>Chia theo nguồn vốn</t>
  </si>
  <si>
    <t>Ngoài nước</t>
  </si>
  <si>
    <t>Ngân sách trung ương</t>
  </si>
  <si>
    <t>NGÀNH, LĨNH VỰC, CHƯƠNG TRÌNH…</t>
  </si>
  <si>
    <t>CƠ QUAN, ĐƠN VỊ, XÃ…</t>
  </si>
  <si>
    <t>Chuẩn bị đầu tư</t>
  </si>
  <si>
    <t>Dự án A</t>
  </si>
  <si>
    <t>…………</t>
  </si>
  <si>
    <t>Thực hiện dự án</t>
  </si>
  <si>
    <t>a</t>
  </si>
  <si>
    <t>Dự án chuyển tiếp từ giai đoạn 5 năm … sang giai đoạn 5 năm …</t>
  </si>
  <si>
    <t>Dự án B</t>
  </si>
  <si>
    <t>………….</t>
  </si>
  <si>
    <t>b</t>
  </si>
  <si>
    <t>Dự án khởi công mới trong giai đoạn 5 năm…….</t>
  </si>
  <si>
    <t>Dự án C</t>
  </si>
  <si>
    <t>Phân loại như trên</t>
  </si>
  <si>
    <t>Phân loại như mục A nêu trên</t>
  </si>
  <si>
    <t>…………………</t>
  </si>
  <si>
    <t>Biểu số 81/CK-NSNN</t>
  </si>
  <si>
    <t>(Dự toán đã được Hội đồng nhân dân quyết định)</t>
  </si>
  <si>
    <t>Biểu số 82/CK-NSNN</t>
  </si>
  <si>
    <t xml:space="preserve">Dự toán </t>
  </si>
  <si>
    <t>Biểu số 83/CK-NSNN</t>
  </si>
  <si>
    <t>Tổng thu NSNN</t>
  </si>
  <si>
    <t>Thu NS huyện</t>
  </si>
  <si>
    <t xml:space="preserve">Thu từ khu vực DNNN do Địa phương quản lý </t>
  </si>
  <si>
    <t>Biểu số 84/CK-NSNN</t>
  </si>
  <si>
    <t>Biểu số 85/CK-NSNN</t>
  </si>
  <si>
    <t>Chi hoạt động của cơ quan quản lý hành chính, đảng, đoàn thể</t>
  </si>
  <si>
    <t>Biểu số 86/CK-NSNN</t>
  </si>
  <si>
    <t>Biểu số 87/CK-NSNN</t>
  </si>
  <si>
    <t>CHI HOẠT ĐỘNG CỦA CƠ QUAN QUẢN LÝ NHÀ NƯỚC, ĐẢNG, ĐOÀN THỂ</t>
  </si>
  <si>
    <t>Biểu số 88/CK-NSNN</t>
  </si>
  <si>
    <t>Biểu số 89/CK-NSNN</t>
  </si>
  <si>
    <t>Số bổ sung thực hiện điều chỉnh tiền lương</t>
  </si>
  <si>
    <t>UBND HUYỆN HƯƠNG KHÊ.</t>
  </si>
  <si>
    <t>Trung tâm Giáo dục thường xuyên</t>
  </si>
  <si>
    <t>Trung tâm dân số KHHGĐ</t>
  </si>
  <si>
    <t>Trung tâm Y tế dự phòng ( bao gồm cả y tế xã)</t>
  </si>
  <si>
    <t>Trung tâm văn hóa TT</t>
  </si>
  <si>
    <t>Sự nghiệp bảo vệ môi trường</t>
  </si>
  <si>
    <t>Sự nghiệp giáo dục</t>
  </si>
  <si>
    <t>Đảm bảo xã hội</t>
  </si>
  <si>
    <t>Sự nghiệp kinh tế</t>
  </si>
  <si>
    <t>Cơ quan Huyện ủy</t>
  </si>
  <si>
    <t>Mặt trận tổ quốc huyện</t>
  </si>
  <si>
    <t>Hội liên hiệp phụ nữ huyện</t>
  </si>
  <si>
    <t>Huyện đoàn</t>
  </si>
  <si>
    <t>Hôi Nông dân</t>
  </si>
  <si>
    <t>UBND HƯƠNG KHÊ</t>
  </si>
  <si>
    <t>Ngân sách cấp xã</t>
  </si>
  <si>
    <t>Dự toán năm 2020</t>
  </si>
  <si>
    <t>Đơn vị tính: triệu đồng</t>
  </si>
  <si>
    <t>Chi văn hóa thông tin - truyền thông</t>
  </si>
  <si>
    <t>Trung tâm Văn hóa - Truyền thông</t>
  </si>
  <si>
    <t>Trung tâm y tế dự phòng ( bao gồm cả y tế xã)</t>
  </si>
  <si>
    <t xml:space="preserve">UBND HUYỆN HƯƠNG KHÊ </t>
  </si>
  <si>
    <t>Chi văn hóa thông tin - Truyền thông</t>
  </si>
  <si>
    <t>CHI VĂN HÓA THÔNG TIN-Truyền thông</t>
  </si>
  <si>
    <t>DỰ TOÁN CHI THƯỜNG XUYÊN CỦA NGÂN SÁCH CẤP HUYỆN CHO TỪNG CƠ QUAN, TỔ CHỨC THEO LĨNH VỰC NĂM..2020</t>
  </si>
  <si>
    <t>CÂN ĐỐI NGÂN SÁCH HUYỆN NĂM..2020</t>
  </si>
  <si>
    <t>(Kèm theo Quyết định số 119/QĐ-UBND ngày 13/01/2020 của UBND huyện)</t>
  </si>
  <si>
    <t>ƯTH NĂm 2020</t>
  </si>
  <si>
    <t>Dự toán năm 2021</t>
  </si>
  <si>
    <t>Chi ngân sách cấp xã</t>
  </si>
  <si>
    <t>CÂN ĐỐI NGUỒN THU, CHI DỰ TOÁN NGÂN SÁCH CẤP HUYỆN VÀ NGÂN SÁCH XÃ NĂM 2020</t>
  </si>
  <si>
    <t>Ước thực hiện năm 2020</t>
  </si>
  <si>
    <t>DỰ TOÁN CHI NGÂN SÁCH HUYỆN, CHI NGÂN SÁCH CẤP HUYỆN VÀ CHI NGÂN SÁCH XÃ
 THEO CƠ CẤU CHI NĂM 2020</t>
  </si>
  <si>
    <t>DỰ TOÁN CHI NGÂN SÁCH CẤP HUYỆN THEO TỪNG LĨNH VỰC NĂM.2020</t>
  </si>
  <si>
    <t>(Kèm theo Quyết định số 119/QĐ-UBND ngày 13/01/2020của UBND huyện)</t>
  </si>
  <si>
    <t>Chi quốc phòng</t>
  </si>
  <si>
    <t>Chi an ninh</t>
  </si>
  <si>
    <t>Chi khác ngân sách</t>
  </si>
  <si>
    <t>Chi công tác khen thưởng</t>
  </si>
  <si>
    <t>Các khoản phân cấp theo quy định của tỉnh</t>
  </si>
  <si>
    <t>Các khoản hỗ trợ khác</t>
  </si>
  <si>
    <t>Kinh phí đại hội đảng bộ huyện lần thứ XXX</t>
  </si>
  <si>
    <t>Kinh phí thực hiện đề án tin học và công nghệ thông tin</t>
  </si>
  <si>
    <t>Chi đầu tư xây dựng các công trình</t>
  </si>
  <si>
    <t>DỰ TOÁN CHI NGÂN SÁCH CẤP HUYỆN CHO TỪNG CƠ QUAN, TỔ CHỨC NĂM 2020</t>
  </si>
  <si>
    <t>DỰ TOÁN CHI THƯỜNG XUYÊN CỦA NGÂN SÁCH CẤP HUYỆN CHO TỪNG CƠ QUAN, TỔ CHỨC THEO LĨNH VỰC NĂM. 2020</t>
  </si>
  <si>
    <t>CÂN ĐỐI NGÂN SÁCH HUYỆN NĂM.2020</t>
  </si>
  <si>
    <t>(Kèm theo Quyết định số 119/QĐ-UBND ngày 1301/2020 của UBND huyện)</t>
  </si>
  <si>
    <t>(Kèm theo Quyết định số 119QĐ-UBND ngày 13/01/2020 của UBND huyện)</t>
  </si>
  <si>
    <t>DỰ TOÁN CHI NGÂN SÁCH HUYỆN, CHI NGÂN SÁCH CẤP HUYỆN VÀ CHI NGÂN SÁCH
 XÃ THEO CƠ CẤU CHI NĂM 2020</t>
  </si>
  <si>
    <t xml:space="preserve">(Kèm theo Quyết định số  119/QĐ-UBND ngày  13 tháng 01 năm 2020 của UBND huyện) </t>
  </si>
  <si>
    <t xml:space="preserve"> Tổng cộng</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</si>
</sst>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_(* #,##0.0_);_(* \(#,##0.0\);_(* &quot;-&quot;??_);_(@_)"/>
    <numFmt numFmtId="178" formatCode="_(* #,##0_);_(* \(#,##0\);_(* &quot;-&quot;??_);_(@_)"/>
  </numFmts>
  <fonts count="44">
    <font>
      <sz val="10"/>
      <name val="Arial"/>
      <family val="0"/>
    </font>
    <font>
      <b/>
      <sz val="10"/>
      <name val="Arial"/>
      <family val="2"/>
    </font>
    <font>
      <sz val="8"/>
      <name val="Arial"/>
      <family val="0"/>
    </font>
    <font>
      <b/>
      <sz val="10"/>
      <color indexed="8"/>
      <name val="Arial"/>
      <family val="2"/>
    </font>
    <font>
      <i/>
      <sz val="10"/>
      <color indexed="8"/>
      <name val="Arial"/>
      <family val="2"/>
    </font>
    <font>
      <sz val="10"/>
      <color indexed="8"/>
      <name val="Arial"/>
      <family val="2"/>
    </font>
    <font>
      <i/>
      <sz val="10"/>
      <name val="Arial"/>
      <family val="2"/>
    </font>
    <font>
      <b/>
      <sz val="12"/>
      <name val="Arial"/>
      <family val="2"/>
    </font>
    <font>
      <sz val="12"/>
      <name val="Arial"/>
      <family val="2"/>
    </font>
    <font>
      <i/>
      <sz val="12"/>
      <name val="Arial"/>
      <family val="2"/>
    </font>
    <font>
      <b/>
      <sz val="18"/>
      <color indexed="56"/>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17"/>
      <name val="Times New Roman"/>
      <family val="2"/>
    </font>
    <font>
      <sz val="12"/>
      <color indexed="20"/>
      <name val="Times New Roman"/>
      <family val="2"/>
    </font>
    <font>
      <sz val="12"/>
      <color indexed="60"/>
      <name val="Times New Roman"/>
      <family val="2"/>
    </font>
    <font>
      <sz val="12"/>
      <color indexed="62"/>
      <name val="Times New Roman"/>
      <family val="2"/>
    </font>
    <font>
      <b/>
      <sz val="12"/>
      <color indexed="63"/>
      <name val="Times New Roman"/>
      <family val="2"/>
    </font>
    <font>
      <b/>
      <sz val="12"/>
      <color indexed="52"/>
      <name val="Times New Roman"/>
      <family val="2"/>
    </font>
    <font>
      <sz val="12"/>
      <color indexed="52"/>
      <name val="Times New Roman"/>
      <family val="2"/>
    </font>
    <font>
      <b/>
      <sz val="12"/>
      <color indexed="9"/>
      <name val="Times New Roman"/>
      <family val="2"/>
    </font>
    <font>
      <sz val="12"/>
      <color indexed="10"/>
      <name val="Times New Roman"/>
      <family val="2"/>
    </font>
    <font>
      <i/>
      <sz val="12"/>
      <color indexed="23"/>
      <name val="Times New Roman"/>
      <family val="2"/>
    </font>
    <font>
      <b/>
      <sz val="12"/>
      <color indexed="8"/>
      <name val="Times New Roman"/>
      <family val="2"/>
    </font>
    <font>
      <sz val="12"/>
      <color indexed="9"/>
      <name val="Times New Roman"/>
      <family val="2"/>
    </font>
    <font>
      <sz val="12"/>
      <color indexed="8"/>
      <name val="Times New Roman"/>
      <family val="2"/>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28" borderId="2"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90">
    <xf numFmtId="0" fontId="0" fillId="0" borderId="0" xfId="0" applyAlignment="1">
      <alignment/>
    </xf>
    <xf numFmtId="0" fontId="1" fillId="0" borderId="10" xfId="0" applyFont="1" applyBorder="1" applyAlignment="1">
      <alignment horizontal="center" wrapText="1"/>
    </xf>
    <xf numFmtId="0" fontId="0" fillId="0" borderId="10" xfId="0" applyFont="1" applyBorder="1" applyAlignment="1">
      <alignment horizontal="center" vertical="top" wrapText="1"/>
    </xf>
    <xf numFmtId="0" fontId="1" fillId="0" borderId="10" xfId="0" applyFont="1" applyBorder="1" applyAlignment="1">
      <alignment horizontal="center" vertical="top" wrapText="1"/>
    </xf>
    <xf numFmtId="0" fontId="1" fillId="0" borderId="10" xfId="0" applyFont="1" applyBorder="1" applyAlignment="1">
      <alignment vertical="top" wrapText="1"/>
    </xf>
    <xf numFmtId="0" fontId="1" fillId="0" borderId="10" xfId="0" applyFont="1" applyBorder="1" applyAlignment="1">
      <alignment horizontal="right" vertical="top" wrapText="1"/>
    </xf>
    <xf numFmtId="3" fontId="1" fillId="0" borderId="10" xfId="0" applyNumberFormat="1" applyFont="1" applyBorder="1" applyAlignment="1">
      <alignment horizontal="right" vertical="top" wrapText="1"/>
    </xf>
    <xf numFmtId="0" fontId="0" fillId="0" borderId="10" xfId="0" applyFont="1" applyBorder="1" applyAlignment="1">
      <alignment vertical="top" wrapText="1"/>
    </xf>
    <xf numFmtId="0" fontId="0" fillId="0" borderId="10" xfId="0" applyFont="1" applyBorder="1" applyAlignment="1">
      <alignment horizontal="right" vertical="top" wrapText="1"/>
    </xf>
    <xf numFmtId="3" fontId="0" fillId="0" borderId="10" xfId="0" applyNumberFormat="1" applyFont="1" applyBorder="1" applyAlignment="1">
      <alignment horizontal="right" vertical="top" wrapText="1"/>
    </xf>
    <xf numFmtId="0" fontId="3" fillId="0" borderId="0" xfId="0" applyFont="1" applyAlignment="1">
      <alignment vertical="top" wrapText="1"/>
    </xf>
    <xf numFmtId="0" fontId="3" fillId="0" borderId="0" xfId="0" applyFont="1" applyAlignment="1">
      <alignment horizontal="center"/>
    </xf>
    <xf numFmtId="0" fontId="3" fillId="0" borderId="0" xfId="0" applyFont="1" applyAlignment="1">
      <alignment horizontal="right" vertical="top"/>
    </xf>
    <xf numFmtId="0" fontId="4" fillId="0" borderId="0" xfId="0" applyFont="1" applyAlignment="1">
      <alignment/>
    </xf>
    <xf numFmtId="3" fontId="0" fillId="0" borderId="10" xfId="0" applyNumberFormat="1" applyFont="1" applyBorder="1" applyAlignment="1">
      <alignment horizontal="center" vertical="top" wrapText="1"/>
    </xf>
    <xf numFmtId="0" fontId="3" fillId="0" borderId="0" xfId="0" applyFont="1" applyAlignment="1">
      <alignment/>
    </xf>
    <xf numFmtId="0" fontId="0" fillId="0" borderId="10" xfId="0" applyFont="1" applyBorder="1" applyAlignment="1">
      <alignment horizontal="center" wrapText="1"/>
    </xf>
    <xf numFmtId="0" fontId="1" fillId="0" borderId="10" xfId="0" applyFont="1" applyBorder="1" applyAlignment="1">
      <alignment wrapText="1"/>
    </xf>
    <xf numFmtId="0" fontId="0" fillId="0" borderId="10" xfId="0" applyFont="1" applyBorder="1" applyAlignment="1">
      <alignment wrapText="1"/>
    </xf>
    <xf numFmtId="0" fontId="3" fillId="0" borderId="0" xfId="0" applyFont="1" applyAlignment="1">
      <alignment vertical="top"/>
    </xf>
    <xf numFmtId="0" fontId="5" fillId="0" borderId="0" xfId="0" applyFont="1" applyAlignment="1">
      <alignment/>
    </xf>
    <xf numFmtId="0" fontId="6" fillId="0" borderId="10" xfId="0" applyFont="1" applyBorder="1" applyAlignment="1">
      <alignment vertical="top" wrapText="1"/>
    </xf>
    <xf numFmtId="0" fontId="3" fillId="0" borderId="10" xfId="0" applyFont="1" applyBorder="1" applyAlignment="1">
      <alignment horizontal="center" wrapText="1"/>
    </xf>
    <xf numFmtId="0" fontId="5" fillId="0" borderId="10" xfId="0" applyFont="1" applyBorder="1" applyAlignment="1">
      <alignment horizontal="center" wrapText="1"/>
    </xf>
    <xf numFmtId="0" fontId="5" fillId="0" borderId="10" xfId="0" applyFont="1" applyBorder="1" applyAlignment="1">
      <alignment horizontal="center" vertical="top" wrapText="1"/>
    </xf>
    <xf numFmtId="0" fontId="5" fillId="0" borderId="10" xfId="0" applyFont="1" applyBorder="1" applyAlignment="1">
      <alignment vertical="top" wrapText="1"/>
    </xf>
    <xf numFmtId="0" fontId="3" fillId="0" borderId="10" xfId="0" applyFont="1" applyBorder="1" applyAlignment="1">
      <alignment vertical="top" wrapText="1"/>
    </xf>
    <xf numFmtId="3" fontId="1" fillId="0" borderId="10" xfId="0" applyNumberFormat="1" applyFont="1" applyBorder="1" applyAlignment="1">
      <alignment vertical="top" wrapText="1"/>
    </xf>
    <xf numFmtId="3" fontId="0" fillId="0" borderId="10" xfId="0" applyNumberFormat="1" applyFont="1" applyBorder="1" applyAlignment="1">
      <alignment vertical="top" wrapText="1"/>
    </xf>
    <xf numFmtId="176" fontId="1" fillId="0" borderId="10" xfId="57" applyNumberFormat="1" applyFont="1" applyBorder="1" applyAlignment="1">
      <alignment horizontal="right" vertical="top" wrapText="1"/>
    </xf>
    <xf numFmtId="3" fontId="1" fillId="0" borderId="10" xfId="0" applyNumberFormat="1" applyFont="1" applyBorder="1" applyAlignment="1">
      <alignment horizontal="center" vertical="top" wrapText="1"/>
    </xf>
    <xf numFmtId="0" fontId="1" fillId="0" borderId="0" xfId="0" applyFont="1" applyAlignment="1">
      <alignment/>
    </xf>
    <xf numFmtId="4" fontId="0" fillId="0" borderId="10" xfId="0" applyNumberFormat="1" applyFont="1" applyBorder="1" applyAlignment="1">
      <alignment horizontal="right" wrapText="1"/>
    </xf>
    <xf numFmtId="4" fontId="1" fillId="0" borderId="10" xfId="0" applyNumberFormat="1" applyFont="1" applyBorder="1" applyAlignment="1">
      <alignment horizontal="right" wrapText="1"/>
    </xf>
    <xf numFmtId="0" fontId="0" fillId="0" borderId="10" xfId="0" applyFont="1" applyBorder="1" applyAlignment="1">
      <alignment horizontal="right" wrapText="1"/>
    </xf>
    <xf numFmtId="0" fontId="1" fillId="0" borderId="10" xfId="0" applyFont="1" applyBorder="1" applyAlignment="1">
      <alignment horizontal="right" wrapText="1"/>
    </xf>
    <xf numFmtId="0" fontId="0" fillId="0" borderId="10" xfId="0" applyFont="1" applyBorder="1" applyAlignment="1">
      <alignment horizontal="center" vertical="center" wrapText="1"/>
    </xf>
    <xf numFmtId="178" fontId="0" fillId="0" borderId="10" xfId="41" applyNumberFormat="1" applyFont="1" applyBorder="1" applyAlignment="1">
      <alignment horizontal="center" wrapText="1"/>
    </xf>
    <xf numFmtId="0" fontId="3" fillId="0" borderId="0" xfId="0" applyFont="1" applyAlignment="1">
      <alignment horizontal="center" vertical="top"/>
    </xf>
    <xf numFmtId="178" fontId="1" fillId="0" borderId="10" xfId="41" applyNumberFormat="1" applyFont="1" applyBorder="1" applyAlignment="1">
      <alignment horizontal="center" wrapText="1"/>
    </xf>
    <xf numFmtId="0" fontId="1" fillId="0" borderId="10" xfId="0" applyFont="1" applyBorder="1" applyAlignment="1">
      <alignment horizontal="center" vertical="center" wrapText="1"/>
    </xf>
    <xf numFmtId="0" fontId="3" fillId="0" borderId="0" xfId="0" applyFont="1" applyAlignment="1">
      <alignment horizontal="right" vertical="center" wrapText="1"/>
    </xf>
    <xf numFmtId="0" fontId="7" fillId="0" borderId="10" xfId="0" applyFont="1" applyBorder="1" applyAlignment="1">
      <alignment horizontal="center" vertical="center" wrapText="1"/>
    </xf>
    <xf numFmtId="0" fontId="7" fillId="0" borderId="10" xfId="0" applyFont="1" applyBorder="1" applyAlignment="1">
      <alignment horizontal="center" vertical="top" wrapText="1"/>
    </xf>
    <xf numFmtId="3" fontId="7" fillId="0" borderId="10" xfId="0" applyNumberFormat="1" applyFont="1" applyBorder="1" applyAlignment="1">
      <alignment horizontal="right" vertical="top" wrapText="1"/>
    </xf>
    <xf numFmtId="0" fontId="7" fillId="0" borderId="10" xfId="0" applyFont="1" applyBorder="1" applyAlignment="1">
      <alignment vertical="top" wrapText="1"/>
    </xf>
    <xf numFmtId="0" fontId="8" fillId="0" borderId="10" xfId="0" applyFont="1" applyBorder="1" applyAlignment="1">
      <alignment horizontal="center" vertical="top" wrapText="1"/>
    </xf>
    <xf numFmtId="0" fontId="8" fillId="0" borderId="10" xfId="0" applyFont="1" applyBorder="1" applyAlignment="1">
      <alignment vertical="top" wrapText="1"/>
    </xf>
    <xf numFmtId="3" fontId="8" fillId="0" borderId="10" xfId="0" applyNumberFormat="1" applyFont="1" applyBorder="1" applyAlignment="1">
      <alignment horizontal="right" vertical="top" wrapText="1"/>
    </xf>
    <xf numFmtId="0" fontId="9" fillId="0" borderId="10" xfId="0" applyFont="1" applyBorder="1" applyAlignment="1">
      <alignment vertical="top" wrapText="1"/>
    </xf>
    <xf numFmtId="0" fontId="4" fillId="0" borderId="11" xfId="0" applyFont="1" applyBorder="1" applyAlignment="1">
      <alignment/>
    </xf>
    <xf numFmtId="0" fontId="4" fillId="0" borderId="0" xfId="0" applyFont="1" applyAlignment="1">
      <alignment/>
    </xf>
    <xf numFmtId="0" fontId="4" fillId="0" borderId="11" xfId="0" applyFont="1" applyBorder="1" applyAlignment="1">
      <alignment horizontal="center"/>
    </xf>
    <xf numFmtId="0" fontId="1" fillId="0" borderId="0" xfId="0" applyFont="1" applyAlignment="1">
      <alignment horizontal="right" vertical="top"/>
    </xf>
    <xf numFmtId="0" fontId="0" fillId="0" borderId="0" xfId="0" applyFont="1" applyAlignment="1">
      <alignment/>
    </xf>
    <xf numFmtId="0" fontId="6" fillId="0" borderId="0" xfId="0" applyFont="1" applyAlignment="1">
      <alignment/>
    </xf>
    <xf numFmtId="178" fontId="0" fillId="0" borderId="10" xfId="41" applyNumberFormat="1" applyFont="1" applyBorder="1" applyAlignment="1">
      <alignment horizontal="right" vertical="top" wrapText="1"/>
    </xf>
    <xf numFmtId="4" fontId="1" fillId="0" borderId="10" xfId="0" applyNumberFormat="1" applyFont="1" applyBorder="1" applyAlignment="1">
      <alignment horizontal="center" wrapText="1"/>
    </xf>
    <xf numFmtId="0" fontId="4" fillId="0" borderId="0" xfId="0" applyFont="1" applyAlignment="1">
      <alignment horizontal="left" wrapText="1"/>
    </xf>
    <xf numFmtId="0" fontId="3" fillId="0" borderId="0" xfId="0" applyFont="1" applyAlignment="1">
      <alignment horizontal="center" vertical="center" wrapText="1"/>
    </xf>
    <xf numFmtId="0" fontId="3" fillId="0" borderId="0" xfId="0" applyFont="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4" fillId="0" borderId="0" xfId="0" applyFont="1" applyAlignment="1">
      <alignment horizontal="center"/>
    </xf>
    <xf numFmtId="0" fontId="4" fillId="0" borderId="0" xfId="0" applyFont="1" applyBorder="1" applyAlignment="1">
      <alignment horizontal="right"/>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3" fillId="0" borderId="0" xfId="0" applyFont="1" applyAlignment="1">
      <alignment horizontal="center" vertical="center"/>
    </xf>
    <xf numFmtId="0" fontId="4" fillId="0" borderId="11" xfId="0" applyFont="1" applyBorder="1" applyAlignment="1">
      <alignment horizontal="right"/>
    </xf>
    <xf numFmtId="0" fontId="3" fillId="0" borderId="0" xfId="0" applyFont="1" applyAlignment="1">
      <alignment horizontal="left" vertical="center" wrapText="1"/>
    </xf>
    <xf numFmtId="0" fontId="0" fillId="0" borderId="13" xfId="0" applyFont="1" applyBorder="1" applyAlignment="1">
      <alignment horizontal="center" vertical="center" wrapText="1"/>
    </xf>
    <xf numFmtId="0" fontId="0" fillId="0" borderId="15" xfId="0" applyFont="1" applyBorder="1" applyAlignment="1">
      <alignment horizontal="center" vertical="center" wrapText="1"/>
    </xf>
    <xf numFmtId="0" fontId="1" fillId="0" borderId="0" xfId="0" applyFont="1" applyAlignment="1">
      <alignment horizontal="center" vertical="center" wrapText="1"/>
    </xf>
    <xf numFmtId="0" fontId="6" fillId="0" borderId="0" xfId="0" applyFont="1" applyAlignment="1">
      <alignment horizontal="center"/>
    </xf>
    <xf numFmtId="0" fontId="6" fillId="0" borderId="0" xfId="0" applyFont="1" applyBorder="1" applyAlignment="1">
      <alignment horizontal="right"/>
    </xf>
    <xf numFmtId="0" fontId="0" fillId="0" borderId="16"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7" xfId="0" applyFont="1" applyBorder="1" applyAlignment="1">
      <alignment horizontal="center" vertical="center" wrapText="1"/>
    </xf>
    <xf numFmtId="0" fontId="3" fillId="0" borderId="0" xfId="0" applyFont="1" applyAlignment="1">
      <alignment horizontal="center" vertical="top"/>
    </xf>
    <xf numFmtId="0" fontId="0" fillId="0" borderId="10" xfId="0" applyFont="1" applyBorder="1" applyAlignment="1">
      <alignment horizontal="center" wrapText="1"/>
    </xf>
    <xf numFmtId="0" fontId="0" fillId="0" borderId="14" xfId="0" applyFont="1" applyBorder="1" applyAlignment="1">
      <alignment horizontal="center" vertical="center" wrapText="1"/>
    </xf>
    <xf numFmtId="0" fontId="3" fillId="0" borderId="10" xfId="0" applyFont="1" applyBorder="1" applyAlignment="1">
      <alignment horizontal="center" wrapText="1"/>
    </xf>
    <xf numFmtId="0" fontId="5" fillId="0" borderId="10" xfId="0" applyFont="1" applyBorder="1" applyAlignment="1">
      <alignment horizontal="center" wrapText="1"/>
    </xf>
    <xf numFmtId="0" fontId="1" fillId="0" borderId="10" xfId="0" applyFont="1" applyBorder="1" applyAlignment="1">
      <alignment horizontal="center" wrapText="1"/>
    </xf>
    <xf numFmtId="0" fontId="3" fillId="0" borderId="0" xfId="0" applyFont="1" applyAlignment="1">
      <alignment horizontal="center" wrapText="1"/>
    </xf>
    <xf numFmtId="0" fontId="1" fillId="0" borderId="0" xfId="0" applyFont="1" applyAlignment="1">
      <alignment horizontal="center" vertical="top"/>
    </xf>
    <xf numFmtId="0" fontId="1"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8"/>
  </sheetPr>
  <dimension ref="A1:F28"/>
  <sheetViews>
    <sheetView zoomScalePageLayoutView="0" workbookViewId="0" topLeftCell="A1">
      <pane xSplit="1" ySplit="6" topLeftCell="B16" activePane="bottomRight" state="frozen"/>
      <selection pane="topLeft" activeCell="A1" sqref="A1"/>
      <selection pane="topRight" activeCell="B1" sqref="B1"/>
      <selection pane="bottomLeft" activeCell="A7" sqref="A7"/>
      <selection pane="bottomRight" activeCell="B13" sqref="B13"/>
    </sheetView>
  </sheetViews>
  <sheetFormatPr defaultColWidth="9.140625" defaultRowHeight="12.75"/>
  <cols>
    <col min="1" max="1" width="6.8515625" style="0" customWidth="1"/>
    <col min="2" max="2" width="51.00390625" style="0" customWidth="1"/>
    <col min="3" max="3" width="12.421875" style="0" customWidth="1"/>
    <col min="4" max="5" width="11.00390625" style="0" customWidth="1"/>
    <col min="6" max="6" width="8.00390625" style="0" customWidth="1"/>
  </cols>
  <sheetData>
    <row r="1" spans="1:6" ht="29.25" customHeight="1">
      <c r="A1" s="59" t="s">
        <v>70</v>
      </c>
      <c r="B1" s="59"/>
      <c r="D1" s="10"/>
      <c r="E1" s="59" t="s">
        <v>31</v>
      </c>
      <c r="F1" s="59"/>
    </row>
    <row r="2" spans="1:6" ht="23.25" customHeight="1">
      <c r="A2" s="60" t="s">
        <v>261</v>
      </c>
      <c r="B2" s="60"/>
      <c r="C2" s="60"/>
      <c r="D2" s="60"/>
      <c r="E2" s="60"/>
      <c r="F2" s="60"/>
    </row>
    <row r="3" spans="1:6" ht="25.5" customHeight="1">
      <c r="A3" s="61" t="s">
        <v>262</v>
      </c>
      <c r="B3" s="61"/>
      <c r="C3" s="61"/>
      <c r="D3" s="61"/>
      <c r="E3" s="61"/>
      <c r="F3" s="61"/>
    </row>
    <row r="4" spans="1:6" ht="25.5" customHeight="1">
      <c r="A4" s="52"/>
      <c r="B4" s="52"/>
      <c r="C4" s="52"/>
      <c r="D4" s="62" t="s">
        <v>253</v>
      </c>
      <c r="E4" s="62"/>
      <c r="F4" s="62"/>
    </row>
    <row r="5" spans="1:6" ht="42" customHeight="1">
      <c r="A5" s="40" t="s">
        <v>0</v>
      </c>
      <c r="B5" s="40" t="s">
        <v>1</v>
      </c>
      <c r="C5" s="40" t="s">
        <v>252</v>
      </c>
      <c r="D5" s="40" t="s">
        <v>263</v>
      </c>
      <c r="E5" s="40" t="s">
        <v>264</v>
      </c>
      <c r="F5" s="40" t="s">
        <v>2</v>
      </c>
    </row>
    <row r="6" spans="1:6" ht="27.75" customHeight="1">
      <c r="A6" s="2" t="s">
        <v>3</v>
      </c>
      <c r="B6" s="2" t="s">
        <v>4</v>
      </c>
      <c r="C6" s="2">
        <v>1</v>
      </c>
      <c r="D6" s="2">
        <v>2</v>
      </c>
      <c r="E6" s="2">
        <v>3</v>
      </c>
      <c r="F6" s="2">
        <v>4</v>
      </c>
    </row>
    <row r="7" spans="1:6" ht="27.75" customHeight="1">
      <c r="A7" s="3" t="s">
        <v>3</v>
      </c>
      <c r="B7" s="4" t="s">
        <v>5</v>
      </c>
      <c r="C7" s="6">
        <f>C8+C11</f>
        <v>602597</v>
      </c>
      <c r="D7" s="6">
        <f>D8+D11</f>
        <v>602597</v>
      </c>
      <c r="E7" s="6">
        <f>E8+E11</f>
        <v>61000</v>
      </c>
      <c r="F7" s="29">
        <f>E7/C7</f>
        <v>0.1012285159069826</v>
      </c>
    </row>
    <row r="8" spans="1:6" ht="27.75" customHeight="1">
      <c r="A8" s="3" t="s">
        <v>6</v>
      </c>
      <c r="B8" s="4" t="s">
        <v>7</v>
      </c>
      <c r="C8" s="6">
        <f>SUM(C9:C10)</f>
        <v>59800</v>
      </c>
      <c r="D8" s="6">
        <f>SUM(D9:D10)</f>
        <v>59800</v>
      </c>
      <c r="E8" s="6">
        <f>SUM(E9:E10)</f>
        <v>61000</v>
      </c>
      <c r="F8" s="28"/>
    </row>
    <row r="9" spans="1:6" ht="27.75" customHeight="1">
      <c r="A9" s="2" t="s">
        <v>8</v>
      </c>
      <c r="B9" s="7" t="s">
        <v>9</v>
      </c>
      <c r="C9" s="9">
        <f>2700+16500+1800</f>
        <v>21000</v>
      </c>
      <c r="D9" s="9">
        <v>21000</v>
      </c>
      <c r="E9" s="9">
        <v>21000</v>
      </c>
      <c r="F9" s="28"/>
    </row>
    <row r="10" spans="1:6" ht="27.75" customHeight="1">
      <c r="A10" s="2" t="s">
        <v>8</v>
      </c>
      <c r="B10" s="7" t="s">
        <v>10</v>
      </c>
      <c r="C10" s="9">
        <f>59800-21000</f>
        <v>38800</v>
      </c>
      <c r="D10" s="9">
        <v>38800</v>
      </c>
      <c r="E10" s="9">
        <v>40000</v>
      </c>
      <c r="F10" s="28"/>
    </row>
    <row r="11" spans="1:6" ht="27.75" customHeight="1">
      <c r="A11" s="3" t="s">
        <v>11</v>
      </c>
      <c r="B11" s="4" t="s">
        <v>12</v>
      </c>
      <c r="C11" s="6">
        <f>C12+C13</f>
        <v>542797</v>
      </c>
      <c r="D11" s="6">
        <f>D12+D13</f>
        <v>542797</v>
      </c>
      <c r="E11" s="6">
        <f>E12+E13</f>
        <v>0</v>
      </c>
      <c r="F11" s="27"/>
    </row>
    <row r="12" spans="1:6" ht="27.75" customHeight="1">
      <c r="A12" s="2" t="s">
        <v>8</v>
      </c>
      <c r="B12" s="7" t="s">
        <v>13</v>
      </c>
      <c r="C12" s="9">
        <v>542797</v>
      </c>
      <c r="D12" s="9">
        <v>542797</v>
      </c>
      <c r="E12" s="9"/>
      <c r="F12" s="28"/>
    </row>
    <row r="13" spans="1:6" ht="27.75" customHeight="1">
      <c r="A13" s="2" t="s">
        <v>8</v>
      </c>
      <c r="B13" s="7" t="s">
        <v>14</v>
      </c>
      <c r="C13" s="9"/>
      <c r="D13" s="9"/>
      <c r="E13" s="9"/>
      <c r="F13" s="28"/>
    </row>
    <row r="14" spans="1:6" ht="27.75" customHeight="1">
      <c r="A14" s="3" t="s">
        <v>15</v>
      </c>
      <c r="B14" s="4" t="s">
        <v>16</v>
      </c>
      <c r="C14" s="9"/>
      <c r="D14" s="9"/>
      <c r="E14" s="9"/>
      <c r="F14" s="28"/>
    </row>
    <row r="15" spans="1:6" ht="27.75" customHeight="1">
      <c r="A15" s="3" t="s">
        <v>17</v>
      </c>
      <c r="B15" s="4" t="s">
        <v>18</v>
      </c>
      <c r="C15" s="6"/>
      <c r="D15" s="6"/>
      <c r="E15" s="6"/>
      <c r="F15" s="27"/>
    </row>
    <row r="16" spans="1:6" ht="27.75" customHeight="1">
      <c r="A16" s="3" t="s">
        <v>4</v>
      </c>
      <c r="B16" s="4" t="s">
        <v>19</v>
      </c>
      <c r="C16" s="6">
        <f>C17+C23+C26</f>
        <v>602597</v>
      </c>
      <c r="D16" s="6">
        <f>D17+D23+D26</f>
        <v>602597</v>
      </c>
      <c r="E16" s="6">
        <f>E17+E23+E26</f>
        <v>0</v>
      </c>
      <c r="F16" s="29">
        <f>E16/C16</f>
        <v>0</v>
      </c>
    </row>
    <row r="17" spans="1:6" ht="27.75" customHeight="1">
      <c r="A17" s="3" t="s">
        <v>20</v>
      </c>
      <c r="B17" s="4" t="s">
        <v>21</v>
      </c>
      <c r="C17" s="6">
        <f>SUM(C18:C22)</f>
        <v>602597</v>
      </c>
      <c r="D17" s="6">
        <f>SUM(D18:D22)</f>
        <v>602597</v>
      </c>
      <c r="E17" s="6">
        <f>SUM(E18:E22)</f>
        <v>0</v>
      </c>
      <c r="F17" s="27"/>
    </row>
    <row r="18" spans="1:6" ht="27.75" customHeight="1">
      <c r="A18" s="2">
        <v>1</v>
      </c>
      <c r="B18" s="7" t="s">
        <v>22</v>
      </c>
      <c r="C18" s="9">
        <v>11240</v>
      </c>
      <c r="D18" s="9">
        <v>11240</v>
      </c>
      <c r="E18" s="9"/>
      <c r="F18" s="28"/>
    </row>
    <row r="19" spans="1:6" ht="27.75" customHeight="1">
      <c r="A19" s="2">
        <v>2</v>
      </c>
      <c r="B19" s="7" t="s">
        <v>23</v>
      </c>
      <c r="C19" s="9">
        <f>456927-900</f>
        <v>456027</v>
      </c>
      <c r="D19" s="9">
        <v>456027</v>
      </c>
      <c r="E19" s="9"/>
      <c r="F19" s="28"/>
    </row>
    <row r="20" spans="1:6" ht="27.75" customHeight="1">
      <c r="A20" s="2">
        <v>3</v>
      </c>
      <c r="B20" s="7" t="s">
        <v>24</v>
      </c>
      <c r="C20" s="9">
        <v>8623</v>
      </c>
      <c r="D20" s="9">
        <v>8623</v>
      </c>
      <c r="E20" s="9"/>
      <c r="F20" s="28"/>
    </row>
    <row r="21" spans="1:6" ht="27.75" customHeight="1">
      <c r="A21" s="2">
        <v>4</v>
      </c>
      <c r="B21" s="7" t="s">
        <v>25</v>
      </c>
      <c r="C21" s="9">
        <v>900</v>
      </c>
      <c r="D21" s="9">
        <v>900</v>
      </c>
      <c r="E21" s="9"/>
      <c r="F21" s="28"/>
    </row>
    <row r="22" spans="1:6" ht="27.75" customHeight="1">
      <c r="A22" s="2">
        <v>5</v>
      </c>
      <c r="B22" s="7" t="s">
        <v>265</v>
      </c>
      <c r="C22" s="9">
        <v>125807</v>
      </c>
      <c r="D22" s="9">
        <v>125807</v>
      </c>
      <c r="E22" s="9"/>
      <c r="F22" s="28"/>
    </row>
    <row r="23" spans="1:6" ht="27.75" customHeight="1">
      <c r="A23" s="3" t="s">
        <v>11</v>
      </c>
      <c r="B23" s="4" t="s">
        <v>26</v>
      </c>
      <c r="C23" s="6"/>
      <c r="D23" s="6"/>
      <c r="E23" s="6"/>
      <c r="F23" s="27"/>
    </row>
    <row r="24" spans="1:6" ht="27.75" customHeight="1">
      <c r="A24" s="2">
        <v>1</v>
      </c>
      <c r="B24" s="7" t="s">
        <v>27</v>
      </c>
      <c r="C24" s="9"/>
      <c r="D24" s="9"/>
      <c r="E24" s="9"/>
      <c r="F24" s="28"/>
    </row>
    <row r="25" spans="1:6" ht="27.75" customHeight="1">
      <c r="A25" s="2">
        <v>2</v>
      </c>
      <c r="B25" s="7" t="s">
        <v>28</v>
      </c>
      <c r="C25" s="9"/>
      <c r="D25" s="9"/>
      <c r="E25" s="9"/>
      <c r="F25" s="28"/>
    </row>
    <row r="26" spans="1:6" ht="27.75" customHeight="1">
      <c r="A26" s="3" t="s">
        <v>15</v>
      </c>
      <c r="B26" s="4" t="s">
        <v>29</v>
      </c>
      <c r="C26" s="6"/>
      <c r="D26" s="6"/>
      <c r="E26" s="6"/>
      <c r="F26" s="27"/>
    </row>
    <row r="28" spans="1:6" ht="27" customHeight="1">
      <c r="A28" s="58" t="s">
        <v>33</v>
      </c>
      <c r="B28" s="58"/>
      <c r="C28" s="58"/>
      <c r="D28" s="58"/>
      <c r="E28" s="58"/>
      <c r="F28" s="58"/>
    </row>
  </sheetData>
  <sheetProtection/>
  <mergeCells count="6">
    <mergeCell ref="A28:F28"/>
    <mergeCell ref="A1:B1"/>
    <mergeCell ref="A2:F2"/>
    <mergeCell ref="A3:F3"/>
    <mergeCell ref="E1:F1"/>
    <mergeCell ref="D4:F4"/>
  </mergeCells>
  <printOptions/>
  <pageMargins left="0.31" right="0.2" top="0.38" bottom="0.56" header="0.36"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indexed="8"/>
  </sheetPr>
  <dimension ref="A1:F24"/>
  <sheetViews>
    <sheetView zoomScalePageLayoutView="0" workbookViewId="0" topLeftCell="A4">
      <selection activeCell="H9" sqref="H9"/>
    </sheetView>
  </sheetViews>
  <sheetFormatPr defaultColWidth="9.140625" defaultRowHeight="12.75"/>
  <cols>
    <col min="2" max="2" width="67.00390625" style="0" customWidth="1"/>
    <col min="3" max="3" width="23.7109375" style="0" customWidth="1"/>
  </cols>
  <sheetData>
    <row r="1" spans="1:3" ht="27.75" customHeight="1">
      <c r="A1" s="81" t="s">
        <v>70</v>
      </c>
      <c r="B1" s="81"/>
      <c r="C1" s="38" t="s">
        <v>219</v>
      </c>
    </row>
    <row r="2" spans="1:3" ht="21" customHeight="1">
      <c r="A2" s="60" t="s">
        <v>282</v>
      </c>
      <c r="B2" s="60"/>
      <c r="C2" s="60"/>
    </row>
    <row r="3" spans="1:6" ht="21" customHeight="1">
      <c r="A3" s="61" t="s">
        <v>283</v>
      </c>
      <c r="B3" s="61"/>
      <c r="C3" s="61"/>
      <c r="D3" s="50"/>
      <c r="E3" s="50"/>
      <c r="F3" s="50"/>
    </row>
    <row r="4" spans="1:3" ht="12.75">
      <c r="A4" s="64" t="s">
        <v>35</v>
      </c>
      <c r="B4" s="64"/>
      <c r="C4" s="64"/>
    </row>
    <row r="5" spans="1:3" ht="35.25" customHeight="1">
      <c r="A5" s="40" t="s">
        <v>0</v>
      </c>
      <c r="B5" s="40" t="s">
        <v>1</v>
      </c>
      <c r="C5" s="40" t="s">
        <v>94</v>
      </c>
    </row>
    <row r="6" spans="1:3" ht="35.25" customHeight="1">
      <c r="A6" s="3" t="s">
        <v>3</v>
      </c>
      <c r="B6" s="4" t="s">
        <v>5</v>
      </c>
      <c r="C6" s="27">
        <f>C7+C10+C13+C14</f>
        <v>602597</v>
      </c>
    </row>
    <row r="7" spans="1:3" ht="35.25" customHeight="1">
      <c r="A7" s="3" t="s">
        <v>6</v>
      </c>
      <c r="B7" s="4" t="s">
        <v>7</v>
      </c>
      <c r="C7" s="27">
        <f>C8+C9</f>
        <v>59800</v>
      </c>
    </row>
    <row r="8" spans="1:3" ht="35.25" customHeight="1">
      <c r="A8" s="2" t="s">
        <v>8</v>
      </c>
      <c r="B8" s="7" t="s">
        <v>9</v>
      </c>
      <c r="C8" s="28">
        <f>'69'!C9</f>
        <v>21000</v>
      </c>
    </row>
    <row r="9" spans="1:3" ht="35.25" customHeight="1">
      <c r="A9" s="2" t="s">
        <v>8</v>
      </c>
      <c r="B9" s="7" t="s">
        <v>10</v>
      </c>
      <c r="C9" s="28">
        <f>'69'!C10</f>
        <v>38800</v>
      </c>
    </row>
    <row r="10" spans="1:3" ht="35.25" customHeight="1">
      <c r="A10" s="3" t="s">
        <v>11</v>
      </c>
      <c r="B10" s="4" t="s">
        <v>12</v>
      </c>
      <c r="C10" s="28">
        <f>C11+C12</f>
        <v>542797</v>
      </c>
    </row>
    <row r="11" spans="1:3" ht="35.25" customHeight="1">
      <c r="A11" s="2" t="s">
        <v>8</v>
      </c>
      <c r="B11" s="7" t="s">
        <v>13</v>
      </c>
      <c r="C11" s="28">
        <f>'69'!C12</f>
        <v>542797</v>
      </c>
    </row>
    <row r="12" spans="1:3" ht="35.25" customHeight="1">
      <c r="A12" s="2" t="s">
        <v>8</v>
      </c>
      <c r="B12" s="7" t="s">
        <v>14</v>
      </c>
      <c r="C12" s="7"/>
    </row>
    <row r="13" spans="1:3" ht="35.25" customHeight="1">
      <c r="A13" s="3" t="s">
        <v>15</v>
      </c>
      <c r="B13" s="4" t="s">
        <v>16</v>
      </c>
      <c r="C13" s="7"/>
    </row>
    <row r="14" spans="1:3" ht="35.25" customHeight="1">
      <c r="A14" s="3" t="s">
        <v>17</v>
      </c>
      <c r="B14" s="4" t="s">
        <v>18</v>
      </c>
      <c r="C14" s="7"/>
    </row>
    <row r="15" spans="1:3" ht="35.25" customHeight="1">
      <c r="A15" s="3" t="s">
        <v>4</v>
      </c>
      <c r="B15" s="4" t="s">
        <v>19</v>
      </c>
      <c r="C15" s="27">
        <f>C16+C21+C24</f>
        <v>476790</v>
      </c>
    </row>
    <row r="16" spans="1:3" ht="35.25" customHeight="1">
      <c r="A16" s="3" t="s">
        <v>20</v>
      </c>
      <c r="B16" s="4" t="s">
        <v>21</v>
      </c>
      <c r="C16" s="28">
        <f>SUM(C17:C20)</f>
        <v>476790</v>
      </c>
    </row>
    <row r="17" spans="1:3" ht="35.25" customHeight="1">
      <c r="A17" s="2">
        <v>1</v>
      </c>
      <c r="B17" s="7" t="s">
        <v>22</v>
      </c>
      <c r="C17" s="28">
        <f>'69'!C18</f>
        <v>11240</v>
      </c>
    </row>
    <row r="18" spans="1:3" ht="35.25" customHeight="1">
      <c r="A18" s="2">
        <v>2</v>
      </c>
      <c r="B18" s="7" t="s">
        <v>23</v>
      </c>
      <c r="C18" s="28">
        <f>'69'!C19</f>
        <v>456027</v>
      </c>
    </row>
    <row r="19" spans="1:3" ht="35.25" customHeight="1">
      <c r="A19" s="2">
        <v>3</v>
      </c>
      <c r="B19" s="7" t="s">
        <v>24</v>
      </c>
      <c r="C19" s="28">
        <f>'69'!C20</f>
        <v>8623</v>
      </c>
    </row>
    <row r="20" spans="1:3" ht="35.25" customHeight="1">
      <c r="A20" s="2">
        <v>4</v>
      </c>
      <c r="B20" s="7" t="s">
        <v>25</v>
      </c>
      <c r="C20" s="28">
        <f>'69'!C21</f>
        <v>900</v>
      </c>
    </row>
    <row r="21" spans="1:3" ht="35.25" customHeight="1">
      <c r="A21" s="3" t="s">
        <v>11</v>
      </c>
      <c r="B21" s="4" t="s">
        <v>26</v>
      </c>
      <c r="C21" s="7"/>
    </row>
    <row r="22" spans="1:3" ht="35.25" customHeight="1">
      <c r="A22" s="2">
        <v>1</v>
      </c>
      <c r="B22" s="7" t="s">
        <v>27</v>
      </c>
      <c r="C22" s="7"/>
    </row>
    <row r="23" spans="1:3" ht="35.25" customHeight="1">
      <c r="A23" s="2">
        <v>2</v>
      </c>
      <c r="B23" s="7" t="s">
        <v>28</v>
      </c>
      <c r="C23" s="7"/>
    </row>
    <row r="24" spans="1:3" ht="35.25" customHeight="1">
      <c r="A24" s="3" t="s">
        <v>15</v>
      </c>
      <c r="B24" s="4" t="s">
        <v>29</v>
      </c>
      <c r="C24" s="7"/>
    </row>
  </sheetData>
  <sheetProtection/>
  <mergeCells count="4">
    <mergeCell ref="A2:C2"/>
    <mergeCell ref="A3:C3"/>
    <mergeCell ref="A4:C4"/>
    <mergeCell ref="A1:B1"/>
  </mergeCells>
  <printOptions/>
  <pageMargins left="0.2" right="0.29" top="0.23" bottom="0.49" header="0.2" footer="0.5"/>
  <pageSetup horizontalDpi="600" verticalDpi="600" orientation="portrait" paperSize="9" r:id="rId1"/>
  <headerFooter alignWithMargins="0">
    <oddFooter>&amp;CPage &amp;P</oddFooter>
  </headerFooter>
</worksheet>
</file>

<file path=xl/worksheets/sheet11.xml><?xml version="1.0" encoding="utf-8"?>
<worksheet xmlns="http://schemas.openxmlformats.org/spreadsheetml/2006/main" xmlns:r="http://schemas.openxmlformats.org/officeDocument/2006/relationships">
  <sheetPr>
    <tabColor indexed="8"/>
  </sheetPr>
  <dimension ref="A1:C29"/>
  <sheetViews>
    <sheetView zoomScalePageLayoutView="0" workbookViewId="0" topLeftCell="A7">
      <selection activeCell="G14" sqref="G14"/>
    </sheetView>
  </sheetViews>
  <sheetFormatPr defaultColWidth="9.140625" defaultRowHeight="12.75"/>
  <cols>
    <col min="2" max="2" width="59.28125" style="0" customWidth="1"/>
    <col min="3" max="3" width="31.57421875" style="0" customWidth="1"/>
  </cols>
  <sheetData>
    <row r="1" spans="1:3" ht="22.5" customHeight="1">
      <c r="A1" s="81" t="s">
        <v>70</v>
      </c>
      <c r="B1" s="81"/>
      <c r="C1" s="12" t="s">
        <v>221</v>
      </c>
    </row>
    <row r="2" ht="12.75">
      <c r="A2" s="13"/>
    </row>
    <row r="3" spans="1:3" ht="12.75">
      <c r="A3" s="60" t="s">
        <v>266</v>
      </c>
      <c r="B3" s="60"/>
      <c r="C3" s="60"/>
    </row>
    <row r="4" spans="1:3" ht="12.75">
      <c r="A4" s="61" t="s">
        <v>284</v>
      </c>
      <c r="B4" s="61"/>
      <c r="C4" s="61"/>
    </row>
    <row r="5" spans="1:3" ht="12.75">
      <c r="A5" s="64" t="s">
        <v>35</v>
      </c>
      <c r="B5" s="64"/>
      <c r="C5" s="64"/>
    </row>
    <row r="6" spans="1:3" ht="31.5" customHeight="1">
      <c r="A6" s="40" t="s">
        <v>0</v>
      </c>
      <c r="B6" s="40" t="s">
        <v>1</v>
      </c>
      <c r="C6" s="40" t="s">
        <v>222</v>
      </c>
    </row>
    <row r="7" spans="1:3" ht="27" customHeight="1">
      <c r="A7" s="3" t="s">
        <v>3</v>
      </c>
      <c r="B7" s="4" t="s">
        <v>36</v>
      </c>
      <c r="C7" s="2"/>
    </row>
    <row r="8" spans="1:3" ht="27" customHeight="1">
      <c r="A8" s="3" t="s">
        <v>6</v>
      </c>
      <c r="B8" s="4" t="s">
        <v>37</v>
      </c>
      <c r="C8" s="14">
        <f>C9+C10+C13+C14</f>
        <v>582907</v>
      </c>
    </row>
    <row r="9" spans="1:3" ht="27" customHeight="1">
      <c r="A9" s="2">
        <v>1</v>
      </c>
      <c r="B9" s="7" t="s">
        <v>38</v>
      </c>
      <c r="C9" s="14">
        <f>'70'!C9</f>
        <v>40110</v>
      </c>
    </row>
    <row r="10" spans="1:3" ht="27" customHeight="1">
      <c r="A10" s="2">
        <v>2</v>
      </c>
      <c r="B10" s="7" t="s">
        <v>12</v>
      </c>
      <c r="C10" s="14">
        <f>C11+C12</f>
        <v>542797</v>
      </c>
    </row>
    <row r="11" spans="1:3" ht="27" customHeight="1">
      <c r="A11" s="2" t="s">
        <v>8</v>
      </c>
      <c r="B11" s="7" t="s">
        <v>13</v>
      </c>
      <c r="C11" s="14">
        <f>'70'!C11</f>
        <v>542797</v>
      </c>
    </row>
    <row r="12" spans="1:3" ht="27" customHeight="1">
      <c r="A12" s="2" t="s">
        <v>8</v>
      </c>
      <c r="B12" s="7" t="s">
        <v>14</v>
      </c>
      <c r="C12" s="2"/>
    </row>
    <row r="13" spans="1:3" ht="27" customHeight="1">
      <c r="A13" s="2">
        <v>3</v>
      </c>
      <c r="B13" s="7" t="s">
        <v>16</v>
      </c>
      <c r="C13" s="14">
        <f>'70'!D13</f>
        <v>0</v>
      </c>
    </row>
    <row r="14" spans="1:3" ht="27" customHeight="1">
      <c r="A14" s="2">
        <v>4</v>
      </c>
      <c r="B14" s="7" t="s">
        <v>18</v>
      </c>
      <c r="C14" s="14">
        <f>'70'!D14</f>
        <v>0</v>
      </c>
    </row>
    <row r="15" spans="1:3" ht="27" customHeight="1">
      <c r="A15" s="3" t="s">
        <v>11</v>
      </c>
      <c r="B15" s="4" t="s">
        <v>39</v>
      </c>
      <c r="C15" s="14">
        <f>C16+C17</f>
        <v>582907</v>
      </c>
    </row>
    <row r="16" spans="1:3" ht="27" customHeight="1">
      <c r="A16" s="2">
        <v>1</v>
      </c>
      <c r="B16" s="7" t="s">
        <v>40</v>
      </c>
      <c r="C16" s="14">
        <f>'70'!C16</f>
        <v>476790</v>
      </c>
    </row>
    <row r="17" spans="1:3" ht="27" customHeight="1">
      <c r="A17" s="2">
        <v>2</v>
      </c>
      <c r="B17" s="7" t="s">
        <v>41</v>
      </c>
      <c r="C17" s="14">
        <f>C18+C19</f>
        <v>106117</v>
      </c>
    </row>
    <row r="18" spans="1:3" ht="27" customHeight="1">
      <c r="A18" s="2" t="s">
        <v>42</v>
      </c>
      <c r="B18" s="7" t="s">
        <v>43</v>
      </c>
      <c r="C18" s="14">
        <f>'70'!D25</f>
        <v>106117</v>
      </c>
    </row>
    <row r="19" spans="1:3" ht="27" customHeight="1">
      <c r="A19" s="2" t="s">
        <v>42</v>
      </c>
      <c r="B19" s="7" t="s">
        <v>44</v>
      </c>
      <c r="C19" s="2"/>
    </row>
    <row r="20" spans="1:3" ht="27" customHeight="1">
      <c r="A20" s="2">
        <v>3</v>
      </c>
      <c r="B20" s="7" t="s">
        <v>29</v>
      </c>
      <c r="C20" s="2"/>
    </row>
    <row r="21" spans="1:3" ht="27" customHeight="1">
      <c r="A21" s="3" t="s">
        <v>4</v>
      </c>
      <c r="B21" s="4" t="s">
        <v>45</v>
      </c>
      <c r="C21" s="2"/>
    </row>
    <row r="22" spans="1:3" ht="27" customHeight="1">
      <c r="A22" s="3" t="s">
        <v>6</v>
      </c>
      <c r="B22" s="4" t="s">
        <v>37</v>
      </c>
      <c r="C22" s="14">
        <f>C23+C24+C27+C28</f>
        <v>125807</v>
      </c>
    </row>
    <row r="23" spans="1:3" ht="27" customHeight="1">
      <c r="A23" s="2">
        <v>1</v>
      </c>
      <c r="B23" s="7" t="s">
        <v>38</v>
      </c>
      <c r="C23" s="14">
        <f>'70'!C23</f>
        <v>19690</v>
      </c>
    </row>
    <row r="24" spans="1:3" ht="27" customHeight="1">
      <c r="A24" s="2">
        <v>2</v>
      </c>
      <c r="B24" s="7" t="s">
        <v>46</v>
      </c>
      <c r="C24" s="14">
        <f>C25+C26</f>
        <v>106117</v>
      </c>
    </row>
    <row r="25" spans="1:3" ht="27" customHeight="1">
      <c r="A25" s="2" t="s">
        <v>47</v>
      </c>
      <c r="B25" s="7" t="s">
        <v>13</v>
      </c>
      <c r="C25" s="14">
        <f>'70'!C25</f>
        <v>106117</v>
      </c>
    </row>
    <row r="26" spans="1:3" ht="27" customHeight="1">
      <c r="A26" s="2" t="s">
        <v>47</v>
      </c>
      <c r="B26" s="7" t="s">
        <v>14</v>
      </c>
      <c r="C26" s="2"/>
    </row>
    <row r="27" spans="1:3" ht="27" customHeight="1">
      <c r="A27" s="2">
        <v>3</v>
      </c>
      <c r="B27" s="7" t="s">
        <v>16</v>
      </c>
      <c r="C27" s="2"/>
    </row>
    <row r="28" spans="1:3" ht="27" customHeight="1">
      <c r="A28" s="2">
        <v>4</v>
      </c>
      <c r="B28" s="7" t="s">
        <v>18</v>
      </c>
      <c r="C28" s="2"/>
    </row>
    <row r="29" spans="1:3" s="31" customFormat="1" ht="27" customHeight="1">
      <c r="A29" s="3" t="s">
        <v>11</v>
      </c>
      <c r="B29" s="4" t="s">
        <v>39</v>
      </c>
      <c r="C29" s="30">
        <f>'70'!C29</f>
        <v>125807</v>
      </c>
    </row>
  </sheetData>
  <sheetProtection/>
  <mergeCells count="4">
    <mergeCell ref="A3:C3"/>
    <mergeCell ref="A4:C4"/>
    <mergeCell ref="A5:C5"/>
    <mergeCell ref="A1:B1"/>
  </mergeCells>
  <printOptions/>
  <pageMargins left="0.22" right="0.33" top="0.2" bottom="0.43" header="0.27"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D32"/>
  <sheetViews>
    <sheetView tabSelected="1" zoomScalePageLayoutView="0" workbookViewId="0" topLeftCell="A1">
      <selection activeCell="B20" sqref="B20"/>
    </sheetView>
  </sheetViews>
  <sheetFormatPr defaultColWidth="9.140625" defaultRowHeight="12.75"/>
  <cols>
    <col min="2" max="2" width="52.28125" style="0" customWidth="1"/>
  </cols>
  <sheetData>
    <row r="1" spans="1:4" ht="12.75">
      <c r="A1" s="19" t="s">
        <v>30</v>
      </c>
      <c r="D1" s="12" t="s">
        <v>223</v>
      </c>
    </row>
    <row r="2" ht="12.75">
      <c r="A2" s="15"/>
    </row>
    <row r="3" spans="1:4" ht="12.75">
      <c r="A3" s="60" t="s">
        <v>48</v>
      </c>
      <c r="B3" s="60"/>
      <c r="C3" s="60"/>
      <c r="D3" s="60"/>
    </row>
    <row r="4" spans="1:4" ht="12.75">
      <c r="A4" s="63" t="s">
        <v>220</v>
      </c>
      <c r="B4" s="63"/>
      <c r="C4" s="63"/>
      <c r="D4" s="63"/>
    </row>
    <row r="5" spans="1:4" ht="12.75">
      <c r="A5" s="64" t="s">
        <v>35</v>
      </c>
      <c r="B5" s="64"/>
      <c r="C5" s="64"/>
      <c r="D5" s="64"/>
    </row>
    <row r="6" spans="1:4" ht="12.75">
      <c r="A6" s="86" t="s">
        <v>0</v>
      </c>
      <c r="B6" s="86" t="s">
        <v>1</v>
      </c>
      <c r="C6" s="86" t="s">
        <v>49</v>
      </c>
      <c r="D6" s="86"/>
    </row>
    <row r="7" spans="1:4" ht="25.5">
      <c r="A7" s="86"/>
      <c r="B7" s="86"/>
      <c r="C7" s="1" t="s">
        <v>224</v>
      </c>
      <c r="D7" s="1" t="s">
        <v>225</v>
      </c>
    </row>
    <row r="8" spans="1:4" ht="12.75">
      <c r="A8" s="16"/>
      <c r="B8" s="17" t="s">
        <v>50</v>
      </c>
      <c r="C8" s="16"/>
      <c r="D8" s="16"/>
    </row>
    <row r="9" spans="1:4" ht="12.75">
      <c r="A9" s="1" t="s">
        <v>6</v>
      </c>
      <c r="B9" s="17" t="s">
        <v>51</v>
      </c>
      <c r="C9" s="16"/>
      <c r="D9" s="16"/>
    </row>
    <row r="10" spans="1:4" ht="12.75">
      <c r="A10" s="16">
        <v>1</v>
      </c>
      <c r="B10" s="18" t="s">
        <v>52</v>
      </c>
      <c r="C10" s="16"/>
      <c r="D10" s="16"/>
    </row>
    <row r="11" spans="1:4" ht="12.75">
      <c r="A11" s="16"/>
      <c r="B11" s="18" t="s">
        <v>53</v>
      </c>
      <c r="C11" s="16"/>
      <c r="D11" s="16"/>
    </row>
    <row r="12" spans="1:4" ht="12.75">
      <c r="A12" s="16">
        <v>2</v>
      </c>
      <c r="B12" s="18" t="s">
        <v>226</v>
      </c>
      <c r="C12" s="16"/>
      <c r="D12" s="16"/>
    </row>
    <row r="13" spans="1:4" ht="12.75">
      <c r="A13" s="16"/>
      <c r="B13" s="18" t="s">
        <v>53</v>
      </c>
      <c r="C13" s="16"/>
      <c r="D13" s="16"/>
    </row>
    <row r="14" spans="1:4" ht="12.75">
      <c r="A14" s="16">
        <v>3</v>
      </c>
      <c r="B14" s="18" t="s">
        <v>54</v>
      </c>
      <c r="C14" s="16"/>
      <c r="D14" s="16"/>
    </row>
    <row r="15" spans="1:4" ht="12.75">
      <c r="A15" s="16"/>
      <c r="B15" s="18" t="s">
        <v>53</v>
      </c>
      <c r="C15" s="16"/>
      <c r="D15" s="16"/>
    </row>
    <row r="16" spans="1:4" ht="12.75">
      <c r="A16" s="16">
        <v>4</v>
      </c>
      <c r="B16" s="18" t="s">
        <v>55</v>
      </c>
      <c r="C16" s="16"/>
      <c r="D16" s="16"/>
    </row>
    <row r="17" spans="1:4" ht="12.75">
      <c r="A17" s="16"/>
      <c r="B17" s="18" t="s">
        <v>53</v>
      </c>
      <c r="C17" s="16"/>
      <c r="D17" s="16"/>
    </row>
    <row r="18" spans="1:4" ht="12.75">
      <c r="A18" s="16">
        <v>5</v>
      </c>
      <c r="B18" s="18" t="s">
        <v>56</v>
      </c>
      <c r="C18" s="16"/>
      <c r="D18" s="16"/>
    </row>
    <row r="19" spans="1:4" ht="12.75">
      <c r="A19" s="16">
        <v>6</v>
      </c>
      <c r="B19" s="18" t="s">
        <v>57</v>
      </c>
      <c r="C19" s="16"/>
      <c r="D19" s="16"/>
    </row>
    <row r="20" spans="1:4" ht="12.75">
      <c r="A20" s="16">
        <v>7</v>
      </c>
      <c r="B20" s="18" t="s">
        <v>58</v>
      </c>
      <c r="C20" s="16"/>
      <c r="D20" s="16"/>
    </row>
    <row r="21" spans="1:4" ht="12.75">
      <c r="A21" s="16">
        <v>8</v>
      </c>
      <c r="B21" s="18" t="s">
        <v>59</v>
      </c>
      <c r="C21" s="16"/>
      <c r="D21" s="16"/>
    </row>
    <row r="22" spans="1:4" ht="12.75">
      <c r="A22" s="16">
        <v>9</v>
      </c>
      <c r="B22" s="18" t="s">
        <v>60</v>
      </c>
      <c r="C22" s="16"/>
      <c r="D22" s="16"/>
    </row>
    <row r="23" spans="1:4" ht="12.75">
      <c r="A23" s="16">
        <v>10</v>
      </c>
      <c r="B23" s="18" t="s">
        <v>61</v>
      </c>
      <c r="C23" s="16"/>
      <c r="D23" s="16"/>
    </row>
    <row r="24" spans="1:4" ht="12.75">
      <c r="A24" s="16">
        <v>11</v>
      </c>
      <c r="B24" s="18" t="s">
        <v>62</v>
      </c>
      <c r="C24" s="16"/>
      <c r="D24" s="16"/>
    </row>
    <row r="25" spans="1:4" ht="12.75">
      <c r="A25" s="16">
        <v>12</v>
      </c>
      <c r="B25" s="18" t="s">
        <v>63</v>
      </c>
      <c r="C25" s="16"/>
      <c r="D25" s="16"/>
    </row>
    <row r="26" spans="1:4" ht="12.75">
      <c r="A26" s="16">
        <v>13</v>
      </c>
      <c r="B26" s="18" t="s">
        <v>64</v>
      </c>
      <c r="C26" s="16"/>
      <c r="D26" s="16"/>
    </row>
    <row r="27" spans="1:4" ht="12.75">
      <c r="A27" s="16">
        <v>14</v>
      </c>
      <c r="B27" s="18" t="s">
        <v>65</v>
      </c>
      <c r="C27" s="16"/>
      <c r="D27" s="16"/>
    </row>
    <row r="28" spans="1:4" ht="12.75">
      <c r="A28" s="16"/>
      <c r="B28" s="18" t="s">
        <v>53</v>
      </c>
      <c r="C28" s="16"/>
      <c r="D28" s="16"/>
    </row>
    <row r="29" spans="1:4" ht="12.75">
      <c r="A29" s="16">
        <v>15</v>
      </c>
      <c r="B29" s="18" t="s">
        <v>66</v>
      </c>
      <c r="C29" s="16"/>
      <c r="D29" s="16"/>
    </row>
    <row r="30" spans="1:4" ht="12.75">
      <c r="A30" s="16">
        <v>16</v>
      </c>
      <c r="B30" s="18" t="s">
        <v>67</v>
      </c>
      <c r="C30" s="16"/>
      <c r="D30" s="16"/>
    </row>
    <row r="31" spans="1:4" ht="12.75">
      <c r="A31" s="16">
        <v>17</v>
      </c>
      <c r="B31" s="18" t="s">
        <v>68</v>
      </c>
      <c r="C31" s="16"/>
      <c r="D31" s="16"/>
    </row>
    <row r="32" spans="1:4" ht="12.75">
      <c r="A32" s="1" t="s">
        <v>11</v>
      </c>
      <c r="B32" s="17" t="s">
        <v>69</v>
      </c>
      <c r="C32" s="16"/>
      <c r="D32" s="16"/>
    </row>
  </sheetData>
  <sheetProtection/>
  <mergeCells count="6">
    <mergeCell ref="A6:A7"/>
    <mergeCell ref="B6:B7"/>
    <mergeCell ref="C6:D6"/>
    <mergeCell ref="A3:D3"/>
    <mergeCell ref="A4:D4"/>
    <mergeCell ref="A5:D5"/>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tabColor indexed="8"/>
  </sheetPr>
  <dimension ref="A1:E31"/>
  <sheetViews>
    <sheetView zoomScalePageLayoutView="0" workbookViewId="0" topLeftCell="A1">
      <selection activeCell="H15" sqref="H15"/>
    </sheetView>
  </sheetViews>
  <sheetFormatPr defaultColWidth="9.140625" defaultRowHeight="12.75"/>
  <cols>
    <col min="2" max="2" width="50.57421875" style="0" customWidth="1"/>
    <col min="3" max="3" width="13.8515625" style="0" customWidth="1"/>
    <col min="4" max="4" width="13.28125" style="0" customWidth="1"/>
    <col min="5" max="5" width="14.57421875" style="0" customWidth="1"/>
  </cols>
  <sheetData>
    <row r="1" spans="1:5" ht="12.75">
      <c r="A1" s="81" t="s">
        <v>257</v>
      </c>
      <c r="B1" s="81"/>
      <c r="E1" s="12" t="s">
        <v>227</v>
      </c>
    </row>
    <row r="2" ht="12.75">
      <c r="A2" s="20"/>
    </row>
    <row r="3" spans="1:5" ht="40.5" customHeight="1">
      <c r="A3" s="87" t="s">
        <v>285</v>
      </c>
      <c r="B3" s="60"/>
      <c r="C3" s="60"/>
      <c r="D3" s="60"/>
      <c r="E3" s="60"/>
    </row>
    <row r="4" spans="1:5" ht="12.75">
      <c r="A4" s="63" t="s">
        <v>262</v>
      </c>
      <c r="B4" s="63"/>
      <c r="C4" s="63"/>
      <c r="D4" s="63"/>
      <c r="E4" s="63"/>
    </row>
    <row r="5" spans="1:5" ht="12.75">
      <c r="A5" s="64" t="s">
        <v>35</v>
      </c>
      <c r="B5" s="64"/>
      <c r="C5" s="64"/>
      <c r="D5" s="64"/>
      <c r="E5" s="64"/>
    </row>
    <row r="6" spans="1:5" ht="21.75" customHeight="1">
      <c r="A6" s="65" t="s">
        <v>0</v>
      </c>
      <c r="B6" s="65" t="s">
        <v>72</v>
      </c>
      <c r="C6" s="65" t="s">
        <v>73</v>
      </c>
      <c r="D6" s="86" t="s">
        <v>74</v>
      </c>
      <c r="E6" s="86"/>
    </row>
    <row r="7" spans="1:5" ht="12.75" customHeight="1">
      <c r="A7" s="66"/>
      <c r="B7" s="66"/>
      <c r="C7" s="66"/>
      <c r="D7" s="65" t="s">
        <v>75</v>
      </c>
      <c r="E7" s="65" t="s">
        <v>251</v>
      </c>
    </row>
    <row r="8" spans="1:5" ht="24" customHeight="1">
      <c r="A8" s="67"/>
      <c r="B8" s="67"/>
      <c r="C8" s="67"/>
      <c r="D8" s="67"/>
      <c r="E8" s="67"/>
    </row>
    <row r="9" spans="1:5" ht="28.5" customHeight="1">
      <c r="A9" s="3"/>
      <c r="B9" s="3" t="s">
        <v>19</v>
      </c>
      <c r="C9" s="6">
        <f>C11+C20+C24+C25</f>
        <v>602597</v>
      </c>
      <c r="D9" s="6">
        <f>D11+D20+D24+D25</f>
        <v>476790</v>
      </c>
      <c r="E9" s="6">
        <f>E11+E20+E24+E25</f>
        <v>125807</v>
      </c>
    </row>
    <row r="10" spans="1:5" ht="24.75" customHeight="1">
      <c r="A10" s="3" t="s">
        <v>3</v>
      </c>
      <c r="B10" s="4" t="s">
        <v>77</v>
      </c>
      <c r="C10" s="6"/>
      <c r="D10" s="6"/>
      <c r="E10" s="6"/>
    </row>
    <row r="11" spans="1:5" ht="24.75" customHeight="1">
      <c r="A11" s="3" t="s">
        <v>6</v>
      </c>
      <c r="B11" s="4" t="s">
        <v>22</v>
      </c>
      <c r="C11" s="6">
        <f>C12+C19</f>
        <v>22857</v>
      </c>
      <c r="D11" s="6">
        <f>D12+D19</f>
        <v>11240</v>
      </c>
      <c r="E11" s="6">
        <f>E12+E19</f>
        <v>11617</v>
      </c>
    </row>
    <row r="12" spans="1:5" ht="24.75" customHeight="1">
      <c r="A12" s="2">
        <v>1</v>
      </c>
      <c r="B12" s="7" t="s">
        <v>78</v>
      </c>
      <c r="C12" s="7">
        <f>D12+E12</f>
        <v>0</v>
      </c>
      <c r="D12" s="8"/>
      <c r="E12" s="8"/>
    </row>
    <row r="13" spans="1:5" ht="24.75" customHeight="1">
      <c r="A13" s="2"/>
      <c r="B13" s="7" t="s">
        <v>79</v>
      </c>
      <c r="C13" s="7">
        <f aca="true" t="shared" si="0" ref="C13:C31">D13+E13</f>
        <v>0</v>
      </c>
      <c r="D13" s="8"/>
      <c r="E13" s="8"/>
    </row>
    <row r="14" spans="1:5" ht="24.75" customHeight="1">
      <c r="A14" s="2" t="s">
        <v>8</v>
      </c>
      <c r="B14" s="21" t="s">
        <v>80</v>
      </c>
      <c r="C14" s="7">
        <f t="shared" si="0"/>
        <v>0</v>
      </c>
      <c r="D14" s="8"/>
      <c r="E14" s="8"/>
    </row>
    <row r="15" spans="1:5" ht="24.75" customHeight="1">
      <c r="A15" s="2" t="s">
        <v>8</v>
      </c>
      <c r="B15" s="21" t="s">
        <v>81</v>
      </c>
      <c r="C15" s="7">
        <f t="shared" si="0"/>
        <v>0</v>
      </c>
      <c r="D15" s="8"/>
      <c r="E15" s="8"/>
    </row>
    <row r="16" spans="1:5" ht="24.75" customHeight="1">
      <c r="A16" s="2"/>
      <c r="B16" s="7" t="s">
        <v>82</v>
      </c>
      <c r="C16" s="7">
        <f t="shared" si="0"/>
        <v>0</v>
      </c>
      <c r="D16" s="8"/>
      <c r="E16" s="8"/>
    </row>
    <row r="17" spans="1:5" ht="24.75" customHeight="1">
      <c r="A17" s="2" t="s">
        <v>8</v>
      </c>
      <c r="B17" s="21" t="s">
        <v>83</v>
      </c>
      <c r="C17" s="7">
        <f t="shared" si="0"/>
        <v>0</v>
      </c>
      <c r="D17" s="8"/>
      <c r="E17" s="8"/>
    </row>
    <row r="18" spans="1:5" ht="24.75" customHeight="1">
      <c r="A18" s="2" t="s">
        <v>8</v>
      </c>
      <c r="B18" s="21" t="s">
        <v>84</v>
      </c>
      <c r="C18" s="7">
        <f t="shared" si="0"/>
        <v>0</v>
      </c>
      <c r="D18" s="8"/>
      <c r="E18" s="8"/>
    </row>
    <row r="19" spans="1:5" ht="24.75" customHeight="1">
      <c r="A19" s="2">
        <v>2</v>
      </c>
      <c r="B19" s="7" t="s">
        <v>85</v>
      </c>
      <c r="C19" s="7">
        <f t="shared" si="0"/>
        <v>22857</v>
      </c>
      <c r="D19" s="9">
        <f>'69'!C18</f>
        <v>11240</v>
      </c>
      <c r="E19" s="8">
        <f>'72'!E19</f>
        <v>11617</v>
      </c>
    </row>
    <row r="20" spans="1:5" ht="24.75" customHeight="1">
      <c r="A20" s="3" t="s">
        <v>11</v>
      </c>
      <c r="B20" s="4" t="s">
        <v>23</v>
      </c>
      <c r="C20" s="7">
        <f t="shared" si="0"/>
        <v>567932</v>
      </c>
      <c r="D20" s="9">
        <f>'73'!C24</f>
        <v>456027</v>
      </c>
      <c r="E20" s="8">
        <f>'72'!E20</f>
        <v>111905</v>
      </c>
    </row>
    <row r="21" spans="1:5" ht="24.75" customHeight="1">
      <c r="A21" s="2"/>
      <c r="B21" s="7" t="s">
        <v>86</v>
      </c>
      <c r="C21" s="7">
        <f t="shared" si="0"/>
        <v>0</v>
      </c>
      <c r="D21" s="8"/>
      <c r="E21" s="8"/>
    </row>
    <row r="22" spans="1:5" ht="24.75" customHeight="1">
      <c r="A22" s="2">
        <v>1</v>
      </c>
      <c r="B22" s="21" t="s">
        <v>80</v>
      </c>
      <c r="C22" s="7">
        <f t="shared" si="0"/>
        <v>289034.871</v>
      </c>
      <c r="D22" s="9">
        <f>'73'!C26</f>
        <v>289034.871</v>
      </c>
      <c r="E22" s="8"/>
    </row>
    <row r="23" spans="1:5" ht="24.75" customHeight="1">
      <c r="A23" s="2">
        <v>2</v>
      </c>
      <c r="B23" s="21" t="s">
        <v>81</v>
      </c>
      <c r="C23" s="7">
        <f t="shared" si="0"/>
        <v>0</v>
      </c>
      <c r="D23" s="8"/>
      <c r="E23" s="8"/>
    </row>
    <row r="24" spans="1:5" ht="24.75" customHeight="1">
      <c r="A24" s="3" t="s">
        <v>15</v>
      </c>
      <c r="B24" s="4" t="s">
        <v>24</v>
      </c>
      <c r="C24" s="7">
        <f t="shared" si="0"/>
        <v>10908</v>
      </c>
      <c r="D24" s="9">
        <f>'73'!C42</f>
        <v>8623</v>
      </c>
      <c r="E24" s="8">
        <f>'72'!E24</f>
        <v>2285</v>
      </c>
    </row>
    <row r="25" spans="1:5" ht="24.75" customHeight="1">
      <c r="A25" s="3" t="s">
        <v>17</v>
      </c>
      <c r="B25" s="4" t="s">
        <v>25</v>
      </c>
      <c r="C25" s="7">
        <f t="shared" si="0"/>
        <v>900</v>
      </c>
      <c r="D25" s="9">
        <f>'73'!C43</f>
        <v>900</v>
      </c>
      <c r="E25" s="8"/>
    </row>
    <row r="26" spans="1:5" ht="24.75" customHeight="1">
      <c r="A26" s="3" t="s">
        <v>4</v>
      </c>
      <c r="B26" s="4" t="s">
        <v>88</v>
      </c>
      <c r="C26" s="7">
        <f t="shared" si="0"/>
        <v>0</v>
      </c>
      <c r="D26" s="8"/>
      <c r="E26" s="8"/>
    </row>
    <row r="27" spans="1:5" ht="24.75" customHeight="1">
      <c r="A27" s="3" t="s">
        <v>6</v>
      </c>
      <c r="B27" s="4" t="s">
        <v>27</v>
      </c>
      <c r="C27" s="7">
        <f t="shared" si="0"/>
        <v>0</v>
      </c>
      <c r="D27" s="8"/>
      <c r="E27" s="8"/>
    </row>
    <row r="28" spans="1:5" ht="24.75" customHeight="1">
      <c r="A28" s="3"/>
      <c r="B28" s="7" t="s">
        <v>89</v>
      </c>
      <c r="C28" s="7">
        <f t="shared" si="0"/>
        <v>0</v>
      </c>
      <c r="D28" s="8"/>
      <c r="E28" s="8"/>
    </row>
    <row r="29" spans="1:5" ht="24.75" customHeight="1">
      <c r="A29" s="3" t="s">
        <v>11</v>
      </c>
      <c r="B29" s="4" t="s">
        <v>28</v>
      </c>
      <c r="C29" s="7">
        <f t="shared" si="0"/>
        <v>0</v>
      </c>
      <c r="D29" s="8"/>
      <c r="E29" s="8"/>
    </row>
    <row r="30" spans="1:5" ht="24.75" customHeight="1">
      <c r="A30" s="3"/>
      <c r="B30" s="7" t="s">
        <v>90</v>
      </c>
      <c r="C30" s="7">
        <f t="shared" si="0"/>
        <v>0</v>
      </c>
      <c r="D30" s="8"/>
      <c r="E30" s="8"/>
    </row>
    <row r="31" spans="1:5" ht="24.75" customHeight="1">
      <c r="A31" s="3" t="s">
        <v>91</v>
      </c>
      <c r="B31" s="4" t="s">
        <v>92</v>
      </c>
      <c r="C31" s="7">
        <f t="shared" si="0"/>
        <v>0</v>
      </c>
      <c r="D31" s="8"/>
      <c r="E31" s="8"/>
    </row>
  </sheetData>
  <sheetProtection/>
  <mergeCells count="10">
    <mergeCell ref="A1:B1"/>
    <mergeCell ref="A3:E3"/>
    <mergeCell ref="A4:E4"/>
    <mergeCell ref="A5:E5"/>
    <mergeCell ref="A6:A8"/>
    <mergeCell ref="B6:B8"/>
    <mergeCell ref="C6:C8"/>
    <mergeCell ref="D6:E6"/>
    <mergeCell ref="D7:D8"/>
    <mergeCell ref="E7:E8"/>
  </mergeCells>
  <printOptions/>
  <pageMargins left="0.22" right="0.25" top="0.39" bottom="0.47" header="0.34" footer="0.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indexed="8"/>
  </sheetPr>
  <dimension ref="A1:E33"/>
  <sheetViews>
    <sheetView zoomScalePageLayoutView="0" workbookViewId="0" topLeftCell="A21">
      <selection activeCell="H33" sqref="H33"/>
    </sheetView>
  </sheetViews>
  <sheetFormatPr defaultColWidth="9.140625" defaultRowHeight="12.75"/>
  <cols>
    <col min="2" max="2" width="76.140625" style="0" customWidth="1"/>
    <col min="3" max="3" width="16.140625" style="0" customWidth="1"/>
  </cols>
  <sheetData>
    <row r="1" spans="1:3" ht="12.75">
      <c r="A1" s="19" t="s">
        <v>250</v>
      </c>
      <c r="C1" s="12" t="s">
        <v>228</v>
      </c>
    </row>
    <row r="2" spans="1:3" ht="21" customHeight="1">
      <c r="A2" s="60" t="s">
        <v>269</v>
      </c>
      <c r="B2" s="60"/>
      <c r="C2" s="60"/>
    </row>
    <row r="3" spans="1:5" ht="21" customHeight="1">
      <c r="A3" s="63" t="s">
        <v>262</v>
      </c>
      <c r="B3" s="63"/>
      <c r="C3" s="63"/>
      <c r="D3" s="51"/>
      <c r="E3" s="51"/>
    </row>
    <row r="4" spans="1:3" ht="21.75" customHeight="1">
      <c r="A4" s="64" t="s">
        <v>35</v>
      </c>
      <c r="B4" s="64"/>
      <c r="C4" s="64"/>
    </row>
    <row r="5" spans="1:3" ht="31.5" customHeight="1">
      <c r="A5" s="3" t="s">
        <v>0</v>
      </c>
      <c r="B5" s="3" t="s">
        <v>72</v>
      </c>
      <c r="C5" s="3" t="s">
        <v>94</v>
      </c>
    </row>
    <row r="6" spans="1:3" ht="29.25" customHeight="1">
      <c r="A6" s="3"/>
      <c r="B6" s="3" t="s">
        <v>19</v>
      </c>
      <c r="C6" s="30">
        <v>602597</v>
      </c>
    </row>
    <row r="7" spans="1:3" ht="29.25" customHeight="1">
      <c r="A7" s="3" t="s">
        <v>3</v>
      </c>
      <c r="B7" s="4" t="s">
        <v>95</v>
      </c>
      <c r="C7" s="30">
        <f>'70'!C18</f>
        <v>106117</v>
      </c>
    </row>
    <row r="8" spans="1:3" ht="29.25" customHeight="1">
      <c r="A8" s="3" t="s">
        <v>4</v>
      </c>
      <c r="B8" s="4" t="s">
        <v>96</v>
      </c>
      <c r="C8" s="30">
        <f>C10+C22+C31+C32</f>
        <v>476790</v>
      </c>
    </row>
    <row r="9" spans="1:3" ht="29.25" customHeight="1">
      <c r="A9" s="2"/>
      <c r="B9" s="21" t="s">
        <v>86</v>
      </c>
      <c r="C9" s="2"/>
    </row>
    <row r="10" spans="1:3" ht="29.25" customHeight="1">
      <c r="A10" s="3" t="s">
        <v>6</v>
      </c>
      <c r="B10" s="4" t="s">
        <v>22</v>
      </c>
      <c r="C10" s="14">
        <f>C11+C21</f>
        <v>11240</v>
      </c>
    </row>
    <row r="11" spans="1:3" ht="29.25" customHeight="1">
      <c r="A11" s="2">
        <v>1</v>
      </c>
      <c r="B11" s="7" t="s">
        <v>78</v>
      </c>
      <c r="C11" s="2"/>
    </row>
    <row r="12" spans="1:3" ht="29.25" customHeight="1">
      <c r="A12" s="2"/>
      <c r="B12" s="21" t="s">
        <v>86</v>
      </c>
      <c r="C12" s="2"/>
    </row>
    <row r="13" spans="1:3" ht="29.25" customHeight="1">
      <c r="A13" s="2" t="s">
        <v>97</v>
      </c>
      <c r="B13" s="7" t="s">
        <v>80</v>
      </c>
      <c r="C13" s="14"/>
    </row>
    <row r="14" spans="1:3" ht="29.25" customHeight="1">
      <c r="A14" s="2" t="s">
        <v>98</v>
      </c>
      <c r="B14" s="7" t="s">
        <v>81</v>
      </c>
      <c r="C14" s="2"/>
    </row>
    <row r="15" spans="1:3" ht="29.25" customHeight="1">
      <c r="A15" s="2" t="s">
        <v>99</v>
      </c>
      <c r="B15" s="7" t="s">
        <v>100</v>
      </c>
      <c r="C15" s="2"/>
    </row>
    <row r="16" spans="1:3" ht="29.25" customHeight="1">
      <c r="A16" s="2" t="s">
        <v>101</v>
      </c>
      <c r="B16" s="7" t="s">
        <v>254</v>
      </c>
      <c r="C16" s="2"/>
    </row>
    <row r="17" spans="1:3" ht="29.25" customHeight="1">
      <c r="A17" s="2" t="s">
        <v>107</v>
      </c>
      <c r="B17" s="7" t="s">
        <v>108</v>
      </c>
      <c r="C17" s="2"/>
    </row>
    <row r="18" spans="1:3" ht="29.25" customHeight="1">
      <c r="A18" s="2" t="s">
        <v>109</v>
      </c>
      <c r="B18" s="7" t="s">
        <v>110</v>
      </c>
      <c r="C18" s="2"/>
    </row>
    <row r="19" spans="1:3" ht="29.25" customHeight="1">
      <c r="A19" s="2" t="s">
        <v>111</v>
      </c>
      <c r="B19" s="7" t="s">
        <v>229</v>
      </c>
      <c r="C19" s="14"/>
    </row>
    <row r="20" spans="1:3" ht="29.25" customHeight="1">
      <c r="A20" s="2" t="s">
        <v>113</v>
      </c>
      <c r="B20" s="7" t="s">
        <v>114</v>
      </c>
      <c r="C20" s="14"/>
    </row>
    <row r="21" spans="1:3" ht="29.25" customHeight="1">
      <c r="A21" s="2">
        <v>2</v>
      </c>
      <c r="B21" s="7" t="s">
        <v>85</v>
      </c>
      <c r="C21" s="9">
        <f>'69'!C18</f>
        <v>11240</v>
      </c>
    </row>
    <row r="22" spans="1:3" s="31" customFormat="1" ht="29.25" customHeight="1">
      <c r="A22" s="3" t="s">
        <v>11</v>
      </c>
      <c r="B22" s="4" t="s">
        <v>23</v>
      </c>
      <c r="C22" s="6">
        <f>456927-900</f>
        <v>456027</v>
      </c>
    </row>
    <row r="23" spans="1:3" ht="29.25" customHeight="1">
      <c r="A23" s="2"/>
      <c r="B23" s="21" t="s">
        <v>86</v>
      </c>
      <c r="C23" s="2"/>
    </row>
    <row r="24" spans="1:3" ht="29.25" customHeight="1">
      <c r="A24" s="2">
        <v>1</v>
      </c>
      <c r="B24" s="7" t="s">
        <v>80</v>
      </c>
      <c r="C24" s="9">
        <f>'73'!C26</f>
        <v>289034.871</v>
      </c>
    </row>
    <row r="25" spans="1:3" ht="29.25" customHeight="1">
      <c r="A25" s="2">
        <v>3</v>
      </c>
      <c r="B25" s="7" t="s">
        <v>100</v>
      </c>
      <c r="C25" s="9">
        <f>'73'!C28</f>
        <v>22678.556</v>
      </c>
    </row>
    <row r="26" spans="1:3" ht="29.25" customHeight="1">
      <c r="A26" s="2">
        <v>4</v>
      </c>
      <c r="B26" s="7" t="s">
        <v>258</v>
      </c>
      <c r="C26" s="9">
        <f>'73'!C29</f>
        <v>3430.965</v>
      </c>
    </row>
    <row r="27" spans="1:3" ht="29.25" customHeight="1">
      <c r="A27" s="2">
        <v>7</v>
      </c>
      <c r="B27" s="7" t="s">
        <v>108</v>
      </c>
      <c r="C27" s="9">
        <f>'73'!C32</f>
        <v>2100</v>
      </c>
    </row>
    <row r="28" spans="1:3" ht="29.25" customHeight="1">
      <c r="A28" s="2">
        <v>8</v>
      </c>
      <c r="B28" s="7" t="s">
        <v>110</v>
      </c>
      <c r="C28" s="9">
        <f>'73'!C33</f>
        <v>27384.816</v>
      </c>
    </row>
    <row r="29" spans="1:3" ht="29.25" customHeight="1">
      <c r="A29" s="2">
        <v>9</v>
      </c>
      <c r="B29" s="7" t="s">
        <v>112</v>
      </c>
      <c r="C29" s="9">
        <f>'73'!C34</f>
        <v>31377.998</v>
      </c>
    </row>
    <row r="30" spans="1:3" ht="29.25" customHeight="1">
      <c r="A30" s="2">
        <v>10</v>
      </c>
      <c r="B30" s="7" t="s">
        <v>114</v>
      </c>
      <c r="C30" s="9">
        <f>'73'!C35</f>
        <v>43882.094</v>
      </c>
    </row>
    <row r="31" spans="1:3" ht="29.25" customHeight="1">
      <c r="A31" s="3" t="s">
        <v>15</v>
      </c>
      <c r="B31" s="4" t="s">
        <v>115</v>
      </c>
      <c r="C31" s="9">
        <f>'73'!C42</f>
        <v>8623</v>
      </c>
    </row>
    <row r="32" spans="1:3" ht="29.25" customHeight="1">
      <c r="A32" s="3" t="s">
        <v>17</v>
      </c>
      <c r="B32" s="4" t="s">
        <v>116</v>
      </c>
      <c r="C32" s="9">
        <f>'73'!C43</f>
        <v>900</v>
      </c>
    </row>
    <row r="33" spans="1:3" ht="29.25" customHeight="1">
      <c r="A33" s="3" t="s">
        <v>91</v>
      </c>
      <c r="B33" s="4" t="s">
        <v>92</v>
      </c>
      <c r="C33" s="9"/>
    </row>
  </sheetData>
  <sheetProtection/>
  <mergeCells count="3">
    <mergeCell ref="A2:C2"/>
    <mergeCell ref="A3:C3"/>
    <mergeCell ref="A4:C4"/>
  </mergeCells>
  <printOptions/>
  <pageMargins left="0.22" right="0.2" top="0.38" bottom="0.57" header="0.31" footer="0.5"/>
  <pageSetup horizontalDpi="600" verticalDpi="600" orientation="portrait" paperSize="9" r:id="rId1"/>
  <headerFooter alignWithMargins="0">
    <oddFooter>&amp;CPage &amp;P</oddFooter>
  </headerFooter>
</worksheet>
</file>

<file path=xl/worksheets/sheet15.xml><?xml version="1.0" encoding="utf-8"?>
<worksheet xmlns="http://schemas.openxmlformats.org/spreadsheetml/2006/main" xmlns:r="http://schemas.openxmlformats.org/officeDocument/2006/relationships">
  <sheetPr>
    <tabColor indexed="8"/>
  </sheetPr>
  <dimension ref="A1:O30"/>
  <sheetViews>
    <sheetView zoomScalePageLayoutView="0" workbookViewId="0" topLeftCell="A1">
      <pane xSplit="1" ySplit="7" topLeftCell="B17" activePane="bottomRight" state="frozen"/>
      <selection pane="topLeft" activeCell="A1" sqref="A1"/>
      <selection pane="topRight" activeCell="B1" sqref="B1"/>
      <selection pane="bottomLeft" activeCell="A8" sqref="A8"/>
      <selection pane="bottomRight" activeCell="C30" sqref="C30:K30"/>
    </sheetView>
  </sheetViews>
  <sheetFormatPr defaultColWidth="9.140625" defaultRowHeight="12.75"/>
  <cols>
    <col min="1" max="1" width="9.140625" style="54" customWidth="1"/>
    <col min="2" max="2" width="30.140625" style="54" customWidth="1"/>
    <col min="3" max="3" width="14.57421875" style="54" customWidth="1"/>
    <col min="4" max="4" width="12.7109375" style="54" customWidth="1"/>
    <col min="5" max="5" width="12.421875" style="54" customWidth="1"/>
    <col min="6" max="6" width="12.28125" style="54" customWidth="1"/>
    <col min="7" max="7" width="11.140625" style="54" customWidth="1"/>
    <col min="8" max="8" width="10.57421875" style="54" customWidth="1"/>
    <col min="9" max="11" width="10.421875" style="54" customWidth="1"/>
    <col min="12" max="16384" width="9.140625" style="54" customWidth="1"/>
  </cols>
  <sheetData>
    <row r="1" spans="1:11" ht="22.5" customHeight="1">
      <c r="A1" s="88" t="s">
        <v>70</v>
      </c>
      <c r="B1" s="88"/>
      <c r="C1" s="88"/>
      <c r="K1" s="53" t="s">
        <v>230</v>
      </c>
    </row>
    <row r="2" spans="1:11" ht="21" customHeight="1">
      <c r="A2" s="89" t="s">
        <v>280</v>
      </c>
      <c r="B2" s="89"/>
      <c r="C2" s="89"/>
      <c r="D2" s="89"/>
      <c r="E2" s="89"/>
      <c r="F2" s="89"/>
      <c r="G2" s="89"/>
      <c r="H2" s="89"/>
      <c r="I2" s="89"/>
      <c r="J2" s="89"/>
      <c r="K2" s="89"/>
    </row>
    <row r="3" spans="1:15" ht="21.75" customHeight="1">
      <c r="A3" s="76" t="s">
        <v>262</v>
      </c>
      <c r="B3" s="76"/>
      <c r="C3" s="76"/>
      <c r="D3" s="76"/>
      <c r="E3" s="76"/>
      <c r="F3" s="76"/>
      <c r="G3" s="76"/>
      <c r="H3" s="76"/>
      <c r="I3" s="76"/>
      <c r="J3" s="76"/>
      <c r="K3" s="76"/>
      <c r="L3" s="55"/>
      <c r="M3" s="55"/>
      <c r="N3" s="55"/>
      <c r="O3" s="55"/>
    </row>
    <row r="4" spans="1:11" ht="24" customHeight="1">
      <c r="A4" s="77" t="s">
        <v>35</v>
      </c>
      <c r="B4" s="77"/>
      <c r="C4" s="77"/>
      <c r="D4" s="77"/>
      <c r="E4" s="77"/>
      <c r="F4" s="77"/>
      <c r="G4" s="77"/>
      <c r="H4" s="77"/>
      <c r="I4" s="77"/>
      <c r="J4" s="77"/>
      <c r="K4" s="77"/>
    </row>
    <row r="5" spans="1:11" ht="57" customHeight="1">
      <c r="A5" s="73" t="s">
        <v>0</v>
      </c>
      <c r="B5" s="73" t="s">
        <v>118</v>
      </c>
      <c r="C5" s="73" t="s">
        <v>119</v>
      </c>
      <c r="D5" s="73" t="s">
        <v>120</v>
      </c>
      <c r="E5" s="73" t="s">
        <v>121</v>
      </c>
      <c r="F5" s="73" t="s">
        <v>122</v>
      </c>
      <c r="G5" s="73" t="s">
        <v>146</v>
      </c>
      <c r="H5" s="78" t="s">
        <v>124</v>
      </c>
      <c r="I5" s="79"/>
      <c r="J5" s="80"/>
      <c r="K5" s="73" t="s">
        <v>125</v>
      </c>
    </row>
    <row r="6" spans="1:11" ht="56.25" customHeight="1">
      <c r="A6" s="74"/>
      <c r="B6" s="74"/>
      <c r="C6" s="74"/>
      <c r="D6" s="74"/>
      <c r="E6" s="74"/>
      <c r="F6" s="74"/>
      <c r="G6" s="74"/>
      <c r="H6" s="36" t="s">
        <v>126</v>
      </c>
      <c r="I6" s="36" t="s">
        <v>127</v>
      </c>
      <c r="J6" s="36" t="s">
        <v>128</v>
      </c>
      <c r="K6" s="74"/>
    </row>
    <row r="7" spans="1:11" ht="19.5" customHeight="1">
      <c r="A7" s="16" t="s">
        <v>3</v>
      </c>
      <c r="B7" s="16" t="s">
        <v>4</v>
      </c>
      <c r="C7" s="16">
        <v>1</v>
      </c>
      <c r="D7" s="16">
        <v>2</v>
      </c>
      <c r="E7" s="16">
        <v>3</v>
      </c>
      <c r="F7" s="16">
        <v>4</v>
      </c>
      <c r="G7" s="16">
        <v>5</v>
      </c>
      <c r="H7" s="16">
        <v>6</v>
      </c>
      <c r="I7" s="16">
        <v>7</v>
      </c>
      <c r="J7" s="16">
        <v>8</v>
      </c>
      <c r="K7" s="16">
        <v>9</v>
      </c>
    </row>
    <row r="8" spans="1:11" ht="32.25" customHeight="1">
      <c r="A8" s="1" t="s">
        <v>6</v>
      </c>
      <c r="B8" s="17" t="s">
        <v>129</v>
      </c>
      <c r="C8" s="33">
        <f>SUM(C9:C25)</f>
        <v>45029.883</v>
      </c>
      <c r="D8" s="33">
        <f aca="true" t="shared" si="0" ref="D8:K8">SUM(D9:D25)</f>
        <v>0</v>
      </c>
      <c r="E8" s="33">
        <f t="shared" si="0"/>
        <v>44194.977</v>
      </c>
      <c r="F8" s="33">
        <f t="shared" si="0"/>
        <v>150</v>
      </c>
      <c r="G8" s="33">
        <f t="shared" si="0"/>
        <v>684.906</v>
      </c>
      <c r="H8" s="33">
        <f t="shared" si="0"/>
        <v>0</v>
      </c>
      <c r="I8" s="33">
        <f t="shared" si="0"/>
        <v>0</v>
      </c>
      <c r="J8" s="33">
        <f t="shared" si="0"/>
        <v>0</v>
      </c>
      <c r="K8" s="33">
        <f t="shared" si="0"/>
        <v>0</v>
      </c>
    </row>
    <row r="9" spans="1:11" ht="32.25" customHeight="1">
      <c r="A9" s="16">
        <v>1</v>
      </c>
      <c r="B9" s="18" t="s">
        <v>130</v>
      </c>
      <c r="C9" s="32">
        <f>SUM(D9:G9)</f>
        <v>11043.833999999999</v>
      </c>
      <c r="D9" s="16"/>
      <c r="E9" s="32">
        <f>'74'!E10</f>
        <v>10765.685</v>
      </c>
      <c r="F9" s="32">
        <f>'74'!F10</f>
        <v>150</v>
      </c>
      <c r="G9" s="32">
        <f>'74'!G10</f>
        <v>128.149</v>
      </c>
      <c r="H9" s="16"/>
      <c r="I9" s="16"/>
      <c r="J9" s="16"/>
      <c r="K9" s="16"/>
    </row>
    <row r="10" spans="1:11" ht="32.25" customHeight="1">
      <c r="A10" s="16">
        <v>2</v>
      </c>
      <c r="B10" s="18" t="s">
        <v>131</v>
      </c>
      <c r="C10" s="32">
        <f aca="true" t="shared" si="1" ref="C10:C29">SUM(D10:G10)</f>
        <v>2394.32</v>
      </c>
      <c r="D10" s="16"/>
      <c r="E10" s="32">
        <f>'74'!E11</f>
        <v>2394.32</v>
      </c>
      <c r="F10" s="32">
        <f>'74'!F11</f>
        <v>0</v>
      </c>
      <c r="G10" s="8"/>
      <c r="H10" s="16"/>
      <c r="I10" s="16"/>
      <c r="J10" s="16"/>
      <c r="K10" s="16"/>
    </row>
    <row r="11" spans="1:11" ht="32.25" customHeight="1">
      <c r="A11" s="16">
        <v>3</v>
      </c>
      <c r="B11" s="18" t="s">
        <v>132</v>
      </c>
      <c r="C11" s="32">
        <f t="shared" si="1"/>
        <v>12023.963</v>
      </c>
      <c r="D11" s="16"/>
      <c r="E11" s="32">
        <f>'74'!E12</f>
        <v>11848.284</v>
      </c>
      <c r="F11" s="32"/>
      <c r="G11" s="32">
        <f>'74'!G12</f>
        <v>175.679</v>
      </c>
      <c r="H11" s="16"/>
      <c r="I11" s="16"/>
      <c r="J11" s="16"/>
      <c r="K11" s="16"/>
    </row>
    <row r="12" spans="1:11" ht="32.25" customHeight="1">
      <c r="A12" s="16">
        <v>4</v>
      </c>
      <c r="B12" s="18" t="s">
        <v>133</v>
      </c>
      <c r="C12" s="32">
        <f t="shared" si="1"/>
        <v>1533.508</v>
      </c>
      <c r="D12" s="16"/>
      <c r="E12" s="32">
        <f>'74'!E13</f>
        <v>1516.33</v>
      </c>
      <c r="F12" s="32"/>
      <c r="G12" s="32">
        <f>'74'!G13</f>
        <v>17.178</v>
      </c>
      <c r="H12" s="16"/>
      <c r="I12" s="16"/>
      <c r="J12" s="16"/>
      <c r="K12" s="16"/>
    </row>
    <row r="13" spans="1:11" ht="32.25" customHeight="1">
      <c r="A13" s="16">
        <v>5</v>
      </c>
      <c r="B13" s="18" t="s">
        <v>134</v>
      </c>
      <c r="C13" s="32">
        <f t="shared" si="1"/>
        <v>871.073</v>
      </c>
      <c r="D13" s="16"/>
      <c r="E13" s="34">
        <f>'74'!E14</f>
        <v>855.8729999999999</v>
      </c>
      <c r="F13" s="34"/>
      <c r="G13" s="34">
        <f>'74'!G14</f>
        <v>15.2</v>
      </c>
      <c r="H13" s="16"/>
      <c r="I13" s="16"/>
      <c r="J13" s="16"/>
      <c r="K13" s="16"/>
    </row>
    <row r="14" spans="1:11" ht="32.25" customHeight="1">
      <c r="A14" s="16">
        <v>6</v>
      </c>
      <c r="B14" s="18" t="s">
        <v>135</v>
      </c>
      <c r="C14" s="32">
        <f t="shared" si="1"/>
        <v>1019.943</v>
      </c>
      <c r="D14" s="16"/>
      <c r="E14" s="32">
        <f>'74'!E15</f>
        <v>1005.2429999999999</v>
      </c>
      <c r="F14" s="32"/>
      <c r="G14" s="32">
        <f>'74'!G15</f>
        <v>14.7</v>
      </c>
      <c r="H14" s="16"/>
      <c r="I14" s="16"/>
      <c r="J14" s="16"/>
      <c r="K14" s="16"/>
    </row>
    <row r="15" spans="1:11" ht="32.25" customHeight="1">
      <c r="A15" s="16">
        <v>7</v>
      </c>
      <c r="B15" s="18" t="s">
        <v>136</v>
      </c>
      <c r="C15" s="32">
        <f t="shared" si="1"/>
        <v>359.723</v>
      </c>
      <c r="D15" s="16"/>
      <c r="E15" s="34">
        <f>'74'!E16</f>
        <v>352.623</v>
      </c>
      <c r="F15" s="34"/>
      <c r="G15" s="34">
        <f>'74'!G16</f>
        <v>7.1</v>
      </c>
      <c r="H15" s="16"/>
      <c r="I15" s="16"/>
      <c r="J15" s="16"/>
      <c r="K15" s="16"/>
    </row>
    <row r="16" spans="1:11" ht="32.25" customHeight="1">
      <c r="A16" s="16">
        <v>8</v>
      </c>
      <c r="B16" s="18" t="s">
        <v>137</v>
      </c>
      <c r="C16" s="32">
        <f t="shared" si="1"/>
        <v>768.11</v>
      </c>
      <c r="D16" s="16"/>
      <c r="E16" s="34">
        <f>'74'!E17</f>
        <v>754.61</v>
      </c>
      <c r="F16" s="34"/>
      <c r="G16" s="34">
        <f>'74'!G17</f>
        <v>13.5</v>
      </c>
      <c r="H16" s="16"/>
      <c r="I16" s="16"/>
      <c r="J16" s="16"/>
      <c r="K16" s="16"/>
    </row>
    <row r="17" spans="1:11" ht="32.25" customHeight="1">
      <c r="A17" s="16">
        <v>9</v>
      </c>
      <c r="B17" s="18" t="s">
        <v>138</v>
      </c>
      <c r="C17" s="32">
        <f t="shared" si="1"/>
        <v>661.396</v>
      </c>
      <c r="D17" s="16"/>
      <c r="E17" s="34">
        <f>'74'!E18</f>
        <v>652.096</v>
      </c>
      <c r="F17" s="34"/>
      <c r="G17" s="34">
        <f>'74'!G18</f>
        <v>9.3</v>
      </c>
      <c r="H17" s="16"/>
      <c r="I17" s="16"/>
      <c r="J17" s="16"/>
      <c r="K17" s="16"/>
    </row>
    <row r="18" spans="1:11" ht="32.25" customHeight="1">
      <c r="A18" s="16">
        <v>10</v>
      </c>
      <c r="B18" s="18" t="s">
        <v>139</v>
      </c>
      <c r="C18" s="32">
        <f t="shared" si="1"/>
        <v>1742.018</v>
      </c>
      <c r="D18" s="16"/>
      <c r="E18" s="34">
        <f>'74'!E19</f>
        <v>1721.9180000000001</v>
      </c>
      <c r="F18" s="34"/>
      <c r="G18" s="34">
        <f>'74'!G19</f>
        <v>20.1</v>
      </c>
      <c r="H18" s="16"/>
      <c r="I18" s="16"/>
      <c r="J18" s="16"/>
      <c r="K18" s="16"/>
    </row>
    <row r="19" spans="1:11" ht="32.25" customHeight="1">
      <c r="A19" s="16">
        <v>12</v>
      </c>
      <c r="B19" s="18" t="s">
        <v>140</v>
      </c>
      <c r="C19" s="32">
        <f t="shared" si="1"/>
        <v>1364.201</v>
      </c>
      <c r="D19" s="16"/>
      <c r="E19" s="32">
        <f>'74'!E20</f>
        <v>1337.801</v>
      </c>
      <c r="F19" s="32"/>
      <c r="G19" s="32">
        <f>'74'!G20</f>
        <v>26.4</v>
      </c>
      <c r="H19" s="16"/>
      <c r="I19" s="16"/>
      <c r="J19" s="16"/>
      <c r="K19" s="16"/>
    </row>
    <row r="20" spans="1:11" ht="32.25" customHeight="1">
      <c r="A20" s="16">
        <v>14</v>
      </c>
      <c r="B20" s="18" t="s">
        <v>141</v>
      </c>
      <c r="C20" s="32">
        <f t="shared" si="1"/>
        <v>958.695</v>
      </c>
      <c r="D20" s="16"/>
      <c r="E20" s="32">
        <f>'74'!E21</f>
        <v>953.2950000000001</v>
      </c>
      <c r="F20" s="32"/>
      <c r="G20" s="32">
        <f>'74'!G21</f>
        <v>5.4</v>
      </c>
      <c r="H20" s="16"/>
      <c r="I20" s="16"/>
      <c r="J20" s="16"/>
      <c r="K20" s="16"/>
    </row>
    <row r="21" spans="1:11" ht="32.25" customHeight="1">
      <c r="A21" s="16">
        <v>15</v>
      </c>
      <c r="B21" s="18" t="s">
        <v>142</v>
      </c>
      <c r="C21" s="32">
        <f t="shared" si="1"/>
        <v>4041.793</v>
      </c>
      <c r="D21" s="16"/>
      <c r="E21" s="32">
        <f>'74'!E22</f>
        <v>3881.293</v>
      </c>
      <c r="F21" s="32"/>
      <c r="G21" s="32">
        <f>'74'!G22</f>
        <v>160.5</v>
      </c>
      <c r="H21" s="16"/>
      <c r="I21" s="16"/>
      <c r="J21" s="16"/>
      <c r="K21" s="16" t="s">
        <v>8</v>
      </c>
    </row>
    <row r="22" spans="1:11" ht="32.25" customHeight="1">
      <c r="A22" s="16">
        <v>16</v>
      </c>
      <c r="B22" s="18" t="s">
        <v>255</v>
      </c>
      <c r="C22" s="32">
        <f t="shared" si="1"/>
        <v>3430.965</v>
      </c>
      <c r="D22" s="16"/>
      <c r="E22" s="32">
        <f>'74'!E23</f>
        <v>3404.3650000000002</v>
      </c>
      <c r="F22" s="32"/>
      <c r="G22" s="32">
        <f>'74'!G23</f>
        <v>26.6</v>
      </c>
      <c r="H22" s="16"/>
      <c r="I22" s="16"/>
      <c r="J22" s="16"/>
      <c r="K22" s="16"/>
    </row>
    <row r="23" spans="1:11" ht="32.25" customHeight="1">
      <c r="A23" s="16">
        <v>17</v>
      </c>
      <c r="B23" s="18" t="s">
        <v>143</v>
      </c>
      <c r="C23" s="32">
        <f t="shared" si="1"/>
        <v>2370.176</v>
      </c>
      <c r="D23" s="16"/>
      <c r="E23" s="32">
        <f>'74'!E24</f>
        <v>2311.576</v>
      </c>
      <c r="F23" s="32"/>
      <c r="G23" s="32">
        <f>'74'!G24</f>
        <v>58.6</v>
      </c>
      <c r="H23" s="16"/>
      <c r="I23" s="16"/>
      <c r="J23" s="16"/>
      <c r="K23" s="16"/>
    </row>
    <row r="24" spans="1:11" ht="32.25" customHeight="1">
      <c r="A24" s="16">
        <v>18</v>
      </c>
      <c r="B24" s="18" t="s">
        <v>144</v>
      </c>
      <c r="C24" s="32">
        <f t="shared" si="1"/>
        <v>187.922</v>
      </c>
      <c r="D24" s="16"/>
      <c r="E24" s="34">
        <f>'74'!E25</f>
        <v>184.822</v>
      </c>
      <c r="F24" s="34"/>
      <c r="G24" s="34">
        <f>'74'!G25</f>
        <v>3.1</v>
      </c>
      <c r="H24" s="16"/>
      <c r="I24" s="16"/>
      <c r="J24" s="16"/>
      <c r="K24" s="16"/>
    </row>
    <row r="25" spans="1:11" ht="32.25" customHeight="1">
      <c r="A25" s="16">
        <v>19</v>
      </c>
      <c r="B25" s="18" t="s">
        <v>145</v>
      </c>
      <c r="C25" s="32">
        <f t="shared" si="1"/>
        <v>258.243</v>
      </c>
      <c r="D25" s="16"/>
      <c r="E25" s="34">
        <f>'74'!E26</f>
        <v>254.843</v>
      </c>
      <c r="F25" s="34"/>
      <c r="G25" s="34">
        <f>'74'!G26</f>
        <v>3.4</v>
      </c>
      <c r="H25" s="16"/>
      <c r="I25" s="16"/>
      <c r="J25" s="16"/>
      <c r="K25" s="16"/>
    </row>
    <row r="26" spans="1:11" ht="32.25" customHeight="1">
      <c r="A26" s="1" t="s">
        <v>11</v>
      </c>
      <c r="B26" s="17" t="s">
        <v>122</v>
      </c>
      <c r="C26" s="33">
        <f t="shared" si="1"/>
        <v>8623</v>
      </c>
      <c r="D26" s="1"/>
      <c r="E26" s="35">
        <f>'74'!E27</f>
        <v>0</v>
      </c>
      <c r="F26" s="6">
        <f>'73'!C42</f>
        <v>8623</v>
      </c>
      <c r="G26" s="5"/>
      <c r="H26" s="1"/>
      <c r="I26" s="1"/>
      <c r="J26" s="1"/>
      <c r="K26" s="1"/>
    </row>
    <row r="27" spans="1:11" ht="32.25" customHeight="1">
      <c r="A27" s="1" t="s">
        <v>15</v>
      </c>
      <c r="B27" s="17" t="s">
        <v>146</v>
      </c>
      <c r="C27" s="33">
        <f t="shared" si="1"/>
        <v>900</v>
      </c>
      <c r="D27" s="1"/>
      <c r="E27" s="35">
        <f>'74'!E28</f>
        <v>0</v>
      </c>
      <c r="F27" s="6">
        <f>'73'!C43</f>
        <v>900</v>
      </c>
      <c r="G27" s="5"/>
      <c r="H27" s="1"/>
      <c r="I27" s="1"/>
      <c r="J27" s="1"/>
      <c r="K27" s="1"/>
    </row>
    <row r="28" spans="1:11" ht="32.25" customHeight="1">
      <c r="A28" s="1" t="s">
        <v>17</v>
      </c>
      <c r="B28" s="17" t="s">
        <v>147</v>
      </c>
      <c r="C28" s="33">
        <f t="shared" si="1"/>
        <v>0</v>
      </c>
      <c r="D28" s="1"/>
      <c r="E28" s="35"/>
      <c r="F28" s="5"/>
      <c r="G28" s="5"/>
      <c r="H28" s="1"/>
      <c r="I28" s="1"/>
      <c r="J28" s="1"/>
      <c r="K28" s="1"/>
    </row>
    <row r="29" spans="1:11" ht="32.25" customHeight="1">
      <c r="A29" s="1" t="s">
        <v>148</v>
      </c>
      <c r="B29" s="17" t="s">
        <v>125</v>
      </c>
      <c r="C29" s="33">
        <f t="shared" si="1"/>
        <v>0</v>
      </c>
      <c r="D29" s="1"/>
      <c r="E29" s="35"/>
      <c r="F29" s="5"/>
      <c r="G29" s="5"/>
      <c r="H29" s="1"/>
      <c r="I29" s="1"/>
      <c r="J29" s="1"/>
      <c r="K29" s="1"/>
    </row>
    <row r="30" spans="1:11" ht="32.25" customHeight="1">
      <c r="A30" s="1"/>
      <c r="B30" s="17" t="s">
        <v>287</v>
      </c>
      <c r="C30" s="57">
        <f>C8+C26+C27+C28+C29</f>
        <v>54552.883</v>
      </c>
      <c r="D30" s="57">
        <f aca="true" t="shared" si="2" ref="D30:K30">D8+D26+D27+D28+D29</f>
        <v>0</v>
      </c>
      <c r="E30" s="57">
        <f t="shared" si="2"/>
        <v>44194.977</v>
      </c>
      <c r="F30" s="57">
        <f t="shared" si="2"/>
        <v>9673</v>
      </c>
      <c r="G30" s="57">
        <f t="shared" si="2"/>
        <v>684.906</v>
      </c>
      <c r="H30" s="57">
        <f t="shared" si="2"/>
        <v>0</v>
      </c>
      <c r="I30" s="57">
        <f t="shared" si="2"/>
        <v>0</v>
      </c>
      <c r="J30" s="57">
        <f t="shared" si="2"/>
        <v>0</v>
      </c>
      <c r="K30" s="57">
        <f t="shared" si="2"/>
        <v>0</v>
      </c>
    </row>
  </sheetData>
  <sheetProtection/>
  <mergeCells count="13">
    <mergeCell ref="G5:G6"/>
    <mergeCell ref="H5:J5"/>
    <mergeCell ref="A5:A6"/>
    <mergeCell ref="B5:B6"/>
    <mergeCell ref="C5:C6"/>
    <mergeCell ref="D5:D6"/>
    <mergeCell ref="A1:C1"/>
    <mergeCell ref="K5:K6"/>
    <mergeCell ref="A2:K2"/>
    <mergeCell ref="A3:K3"/>
    <mergeCell ref="A4:K4"/>
    <mergeCell ref="E5:E6"/>
    <mergeCell ref="F5:F6"/>
  </mergeCells>
  <printOptions/>
  <pageMargins left="0.24" right="0.17" top="0.26" bottom="0.46" header="0.28" footer="0.5"/>
  <pageSetup horizontalDpi="600" verticalDpi="600" orientation="landscape" paperSize="9" r:id="rId1"/>
  <headerFooter alignWithMargins="0">
    <oddFooter>&amp;CPage &amp;P</oddFooter>
  </headerFooter>
</worksheet>
</file>

<file path=xl/worksheets/sheet16.xml><?xml version="1.0" encoding="utf-8"?>
<worksheet xmlns="http://schemas.openxmlformats.org/spreadsheetml/2006/main" xmlns:r="http://schemas.openxmlformats.org/officeDocument/2006/relationships">
  <dimension ref="A1:O13"/>
  <sheetViews>
    <sheetView zoomScalePageLayoutView="0" workbookViewId="0" topLeftCell="A1">
      <selection activeCell="I17" sqref="I17"/>
    </sheetView>
  </sheetViews>
  <sheetFormatPr defaultColWidth="9.140625" defaultRowHeight="12.75"/>
  <cols>
    <col min="2" max="2" width="13.7109375" style="0" customWidth="1"/>
    <col min="13" max="13" width="13.140625" style="0" customWidth="1"/>
    <col min="14" max="14" width="11.57421875" style="0" customWidth="1"/>
  </cols>
  <sheetData>
    <row r="1" spans="1:15" ht="12.75">
      <c r="A1" s="19" t="s">
        <v>30</v>
      </c>
      <c r="O1" s="12" t="s">
        <v>231</v>
      </c>
    </row>
    <row r="2" ht="12.75">
      <c r="A2" s="20"/>
    </row>
    <row r="3" spans="1:15" ht="12.75">
      <c r="A3" s="60" t="s">
        <v>149</v>
      </c>
      <c r="B3" s="60"/>
      <c r="C3" s="60"/>
      <c r="D3" s="60"/>
      <c r="E3" s="60"/>
      <c r="F3" s="60"/>
      <c r="G3" s="60"/>
      <c r="H3" s="60"/>
      <c r="I3" s="60"/>
      <c r="J3" s="60"/>
      <c r="K3" s="60"/>
      <c r="L3" s="60"/>
      <c r="M3" s="60"/>
      <c r="N3" s="60"/>
      <c r="O3" s="60"/>
    </row>
    <row r="4" spans="1:15" ht="12.75">
      <c r="A4" s="63" t="s">
        <v>220</v>
      </c>
      <c r="B4" s="63"/>
      <c r="C4" s="63"/>
      <c r="D4" s="63"/>
      <c r="E4" s="63"/>
      <c r="F4" s="63"/>
      <c r="G4" s="63"/>
      <c r="H4" s="63"/>
      <c r="I4" s="63"/>
      <c r="J4" s="63"/>
      <c r="K4" s="63"/>
      <c r="L4" s="63"/>
      <c r="M4" s="63"/>
      <c r="N4" s="63"/>
      <c r="O4" s="63"/>
    </row>
    <row r="5" spans="1:15" ht="12.75">
      <c r="A5" s="64" t="s">
        <v>35</v>
      </c>
      <c r="B5" s="64"/>
      <c r="C5" s="64"/>
      <c r="D5" s="64"/>
      <c r="E5" s="64"/>
      <c r="F5" s="64"/>
      <c r="G5" s="64"/>
      <c r="H5" s="64"/>
      <c r="I5" s="64"/>
      <c r="J5" s="64"/>
      <c r="K5" s="64"/>
      <c r="L5" s="64"/>
      <c r="M5" s="64"/>
      <c r="N5" s="64"/>
      <c r="O5" s="64"/>
    </row>
    <row r="6" spans="1:15" ht="12.75">
      <c r="A6" s="82" t="s">
        <v>0</v>
      </c>
      <c r="B6" s="82" t="s">
        <v>118</v>
      </c>
      <c r="C6" s="82" t="s">
        <v>126</v>
      </c>
      <c r="D6" s="82" t="s">
        <v>150</v>
      </c>
      <c r="E6" s="82"/>
      <c r="F6" s="82"/>
      <c r="G6" s="82"/>
      <c r="H6" s="82"/>
      <c r="I6" s="82"/>
      <c r="J6" s="82"/>
      <c r="K6" s="82"/>
      <c r="L6" s="82"/>
      <c r="M6" s="82"/>
      <c r="N6" s="82"/>
      <c r="O6" s="82"/>
    </row>
    <row r="7" spans="1:15" ht="24.75" customHeight="1">
      <c r="A7" s="82"/>
      <c r="B7" s="82"/>
      <c r="C7" s="82"/>
      <c r="D7" s="82" t="s">
        <v>151</v>
      </c>
      <c r="E7" s="82" t="s">
        <v>152</v>
      </c>
      <c r="F7" s="82" t="s">
        <v>153</v>
      </c>
      <c r="G7" s="82" t="s">
        <v>154</v>
      </c>
      <c r="H7" s="82" t="s">
        <v>155</v>
      </c>
      <c r="I7" s="82" t="s">
        <v>156</v>
      </c>
      <c r="J7" s="82" t="s">
        <v>157</v>
      </c>
      <c r="K7" s="82" t="s">
        <v>158</v>
      </c>
      <c r="L7" s="82" t="s">
        <v>150</v>
      </c>
      <c r="M7" s="82"/>
      <c r="N7" s="82" t="s">
        <v>232</v>
      </c>
      <c r="O7" s="82" t="s">
        <v>160</v>
      </c>
    </row>
    <row r="8" spans="1:15" ht="71.25" customHeight="1">
      <c r="A8" s="82"/>
      <c r="B8" s="82"/>
      <c r="C8" s="82"/>
      <c r="D8" s="82"/>
      <c r="E8" s="82"/>
      <c r="F8" s="82"/>
      <c r="G8" s="82"/>
      <c r="H8" s="82"/>
      <c r="I8" s="82"/>
      <c r="J8" s="82"/>
      <c r="K8" s="82"/>
      <c r="L8" s="16" t="s">
        <v>161</v>
      </c>
      <c r="M8" s="16" t="s">
        <v>162</v>
      </c>
      <c r="N8" s="82"/>
      <c r="O8" s="82"/>
    </row>
    <row r="9" spans="1:15" ht="12.75">
      <c r="A9" s="16" t="s">
        <v>3</v>
      </c>
      <c r="B9" s="16" t="s">
        <v>4</v>
      </c>
      <c r="C9" s="16">
        <v>1</v>
      </c>
      <c r="D9" s="16">
        <v>2</v>
      </c>
      <c r="E9" s="16">
        <v>3</v>
      </c>
      <c r="F9" s="16">
        <v>4</v>
      </c>
      <c r="G9" s="16">
        <v>5</v>
      </c>
      <c r="H9" s="16">
        <v>6</v>
      </c>
      <c r="I9" s="16">
        <v>7</v>
      </c>
      <c r="J9" s="16">
        <v>8</v>
      </c>
      <c r="K9" s="16">
        <v>9</v>
      </c>
      <c r="L9" s="16">
        <v>10</v>
      </c>
      <c r="M9" s="16">
        <v>11</v>
      </c>
      <c r="N9" s="16">
        <v>12</v>
      </c>
      <c r="O9" s="16">
        <v>13</v>
      </c>
    </row>
    <row r="10" spans="1:15" ht="12.75">
      <c r="A10" s="1"/>
      <c r="B10" s="1" t="s">
        <v>126</v>
      </c>
      <c r="C10" s="1"/>
      <c r="D10" s="1"/>
      <c r="E10" s="1"/>
      <c r="F10" s="1"/>
      <c r="G10" s="1"/>
      <c r="H10" s="1"/>
      <c r="I10" s="1"/>
      <c r="J10" s="1"/>
      <c r="K10" s="1"/>
      <c r="L10" s="1"/>
      <c r="M10" s="1"/>
      <c r="N10" s="1"/>
      <c r="O10" s="1"/>
    </row>
    <row r="11" spans="1:15" ht="12.75">
      <c r="A11" s="16">
        <v>1</v>
      </c>
      <c r="B11" s="18" t="s">
        <v>163</v>
      </c>
      <c r="C11" s="16"/>
      <c r="D11" s="16"/>
      <c r="E11" s="16"/>
      <c r="F11" s="16"/>
      <c r="G11" s="16"/>
      <c r="H11" s="16"/>
      <c r="I11" s="16"/>
      <c r="J11" s="16"/>
      <c r="K11" s="16"/>
      <c r="L11" s="16"/>
      <c r="M11" s="16"/>
      <c r="N11" s="16"/>
      <c r="O11" s="16"/>
    </row>
    <row r="12" spans="1:15" ht="12.75">
      <c r="A12" s="16">
        <v>2</v>
      </c>
      <c r="B12" s="18" t="s">
        <v>164</v>
      </c>
      <c r="C12" s="16"/>
      <c r="D12" s="16"/>
      <c r="E12" s="16"/>
      <c r="F12" s="16"/>
      <c r="G12" s="16"/>
      <c r="H12" s="16"/>
      <c r="I12" s="16"/>
      <c r="J12" s="16"/>
      <c r="K12" s="16"/>
      <c r="L12" s="16"/>
      <c r="M12" s="16"/>
      <c r="N12" s="16"/>
      <c r="O12" s="16"/>
    </row>
    <row r="13" spans="1:15" ht="12.75">
      <c r="A13" s="16" t="s">
        <v>165</v>
      </c>
      <c r="B13" s="18" t="s">
        <v>165</v>
      </c>
      <c r="C13" s="16"/>
      <c r="D13" s="16"/>
      <c r="E13" s="16"/>
      <c r="F13" s="16"/>
      <c r="G13" s="16"/>
      <c r="H13" s="16"/>
      <c r="I13" s="16"/>
      <c r="J13" s="16"/>
      <c r="K13" s="16"/>
      <c r="L13" s="16"/>
      <c r="M13" s="16"/>
      <c r="N13" s="16"/>
      <c r="O13" s="16"/>
    </row>
  </sheetData>
  <sheetProtection/>
  <mergeCells count="18">
    <mergeCell ref="D6:O6"/>
    <mergeCell ref="D7:D8"/>
    <mergeCell ref="E7:E8"/>
    <mergeCell ref="F7:F8"/>
    <mergeCell ref="G7:G8"/>
    <mergeCell ref="H7:H8"/>
    <mergeCell ref="I7:I8"/>
    <mergeCell ref="O7:O8"/>
    <mergeCell ref="A3:O3"/>
    <mergeCell ref="A4:O4"/>
    <mergeCell ref="A5:O5"/>
    <mergeCell ref="J7:J8"/>
    <mergeCell ref="K7:K8"/>
    <mergeCell ref="L7:M7"/>
    <mergeCell ref="N7:N8"/>
    <mergeCell ref="A6:A8"/>
    <mergeCell ref="B6:B8"/>
    <mergeCell ref="C6:C8"/>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sheetPr>
    <tabColor indexed="8"/>
  </sheetPr>
  <dimension ref="A1:O29"/>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N21" sqref="N21"/>
    </sheetView>
  </sheetViews>
  <sheetFormatPr defaultColWidth="9.140625" defaultRowHeight="12.75"/>
  <cols>
    <col min="1" max="1" width="5.57421875" style="0" customWidth="1"/>
    <col min="2" max="2" width="16.57421875" style="0" customWidth="1"/>
    <col min="3" max="3" width="10.140625" style="0" customWidth="1"/>
    <col min="4" max="4" width="10.00390625" style="0" customWidth="1"/>
    <col min="5" max="5" width="8.28125" style="0" customWidth="1"/>
    <col min="6" max="6" width="10.00390625" style="0" customWidth="1"/>
    <col min="8" max="8" width="9.421875" style="0" customWidth="1"/>
    <col min="9" max="9" width="8.57421875" style="0" customWidth="1"/>
    <col min="10" max="10" width="9.00390625" style="0" customWidth="1"/>
    <col min="14" max="14" width="10.28125" style="0" customWidth="1"/>
  </cols>
  <sheetData>
    <row r="1" spans="1:15" ht="25.5" customHeight="1">
      <c r="A1" s="81" t="s">
        <v>70</v>
      </c>
      <c r="B1" s="81"/>
      <c r="C1" s="81"/>
      <c r="D1" s="81"/>
      <c r="O1" s="12" t="s">
        <v>233</v>
      </c>
    </row>
    <row r="2" spans="1:15" ht="26.25" customHeight="1">
      <c r="A2" s="60" t="s">
        <v>260</v>
      </c>
      <c r="B2" s="60"/>
      <c r="C2" s="60"/>
      <c r="D2" s="60"/>
      <c r="E2" s="60"/>
      <c r="F2" s="60"/>
      <c r="G2" s="60"/>
      <c r="H2" s="60"/>
      <c r="I2" s="60"/>
      <c r="J2" s="60"/>
      <c r="K2" s="60"/>
      <c r="L2" s="60"/>
      <c r="M2" s="60"/>
      <c r="N2" s="60"/>
      <c r="O2" s="60"/>
    </row>
    <row r="3" spans="1:15" ht="22.5" customHeight="1">
      <c r="A3" s="63" t="s">
        <v>286</v>
      </c>
      <c r="B3" s="63"/>
      <c r="C3" s="63"/>
      <c r="D3" s="63"/>
      <c r="E3" s="63"/>
      <c r="F3" s="63"/>
      <c r="G3" s="63"/>
      <c r="H3" s="63"/>
      <c r="I3" s="63"/>
      <c r="J3" s="63"/>
      <c r="K3" s="63"/>
      <c r="L3" s="63"/>
      <c r="M3" s="63"/>
      <c r="N3" s="63"/>
      <c r="O3" s="63"/>
    </row>
    <row r="4" spans="1:15" ht="18.75" customHeight="1">
      <c r="A4" s="64" t="s">
        <v>35</v>
      </c>
      <c r="B4" s="64"/>
      <c r="C4" s="64"/>
      <c r="D4" s="64"/>
      <c r="E4" s="64"/>
      <c r="F4" s="64"/>
      <c r="G4" s="64"/>
      <c r="H4" s="64"/>
      <c r="I4" s="64"/>
      <c r="J4" s="64"/>
      <c r="K4" s="64"/>
      <c r="L4" s="64"/>
      <c r="M4" s="64"/>
      <c r="N4" s="64"/>
      <c r="O4" s="64"/>
    </row>
    <row r="5" spans="1:15" ht="27" customHeight="1">
      <c r="A5" s="73" t="s">
        <v>0</v>
      </c>
      <c r="B5" s="73" t="s">
        <v>118</v>
      </c>
      <c r="C5" s="73" t="s">
        <v>126</v>
      </c>
      <c r="D5" s="82" t="s">
        <v>150</v>
      </c>
      <c r="E5" s="82"/>
      <c r="F5" s="82"/>
      <c r="G5" s="82"/>
      <c r="H5" s="82"/>
      <c r="I5" s="82"/>
      <c r="J5" s="82"/>
      <c r="K5" s="82"/>
      <c r="L5" s="82"/>
      <c r="M5" s="82"/>
      <c r="N5" s="82"/>
      <c r="O5" s="82"/>
    </row>
    <row r="6" spans="1:15" ht="24.75" customHeight="1">
      <c r="A6" s="83"/>
      <c r="B6" s="83"/>
      <c r="C6" s="83"/>
      <c r="D6" s="73" t="s">
        <v>151</v>
      </c>
      <c r="E6" s="73" t="s">
        <v>152</v>
      </c>
      <c r="F6" s="73" t="s">
        <v>153</v>
      </c>
      <c r="G6" s="73" t="s">
        <v>259</v>
      </c>
      <c r="H6" s="73" t="s">
        <v>155</v>
      </c>
      <c r="I6" s="73" t="s">
        <v>156</v>
      </c>
      <c r="J6" s="73" t="s">
        <v>157</v>
      </c>
      <c r="K6" s="73" t="s">
        <v>158</v>
      </c>
      <c r="L6" s="82" t="s">
        <v>150</v>
      </c>
      <c r="M6" s="82"/>
      <c r="N6" s="73" t="s">
        <v>232</v>
      </c>
      <c r="O6" s="73" t="s">
        <v>160</v>
      </c>
    </row>
    <row r="7" spans="1:15" ht="120.75" customHeight="1">
      <c r="A7" s="74"/>
      <c r="B7" s="74"/>
      <c r="C7" s="74"/>
      <c r="D7" s="74"/>
      <c r="E7" s="74"/>
      <c r="F7" s="74"/>
      <c r="G7" s="74"/>
      <c r="H7" s="74"/>
      <c r="I7" s="74"/>
      <c r="J7" s="74"/>
      <c r="K7" s="74"/>
      <c r="L7" s="36" t="s">
        <v>161</v>
      </c>
      <c r="M7" s="36" t="s">
        <v>162</v>
      </c>
      <c r="N7" s="74"/>
      <c r="O7" s="74"/>
    </row>
    <row r="8" spans="1:15" ht="24" customHeight="1">
      <c r="A8" s="16" t="s">
        <v>3</v>
      </c>
      <c r="B8" s="16" t="s">
        <v>4</v>
      </c>
      <c r="C8" s="16">
        <v>1</v>
      </c>
      <c r="D8" s="16">
        <v>2</v>
      </c>
      <c r="E8" s="16">
        <v>3</v>
      </c>
      <c r="F8" s="16">
        <v>4</v>
      </c>
      <c r="G8" s="16">
        <v>5</v>
      </c>
      <c r="H8" s="16">
        <v>6</v>
      </c>
      <c r="I8" s="16">
        <v>7</v>
      </c>
      <c r="J8" s="16">
        <v>8</v>
      </c>
      <c r="K8" s="16">
        <v>9</v>
      </c>
      <c r="L8" s="16">
        <v>10</v>
      </c>
      <c r="M8" s="16">
        <v>11</v>
      </c>
      <c r="N8" s="16">
        <v>12</v>
      </c>
      <c r="O8" s="16">
        <v>13</v>
      </c>
    </row>
    <row r="9" spans="1:15" ht="30.75" customHeight="1">
      <c r="A9" s="1"/>
      <c r="B9" s="1" t="s">
        <v>126</v>
      </c>
      <c r="C9" s="39">
        <f>SUM(C10:C28)</f>
        <v>400592.674</v>
      </c>
      <c r="D9" s="39">
        <f aca="true" t="shared" si="0" ref="D9:O9">SUM(D10:D28)</f>
        <v>288017.576</v>
      </c>
      <c r="E9" s="39">
        <f t="shared" si="0"/>
        <v>0</v>
      </c>
      <c r="F9" s="39">
        <f t="shared" si="0"/>
        <v>4533.389</v>
      </c>
      <c r="G9" s="39">
        <f t="shared" si="0"/>
        <v>3404.3650000000002</v>
      </c>
      <c r="H9" s="39">
        <f t="shared" si="0"/>
        <v>0</v>
      </c>
      <c r="I9" s="39">
        <f t="shared" si="0"/>
        <v>0</v>
      </c>
      <c r="J9" s="39">
        <f t="shared" si="0"/>
        <v>2100</v>
      </c>
      <c r="K9" s="39">
        <f t="shared" si="0"/>
        <v>27384.816</v>
      </c>
      <c r="L9" s="39">
        <f t="shared" si="0"/>
        <v>0</v>
      </c>
      <c r="M9" s="39">
        <f t="shared" si="0"/>
        <v>0</v>
      </c>
      <c r="N9" s="39">
        <f t="shared" si="0"/>
        <v>30830.768999999997</v>
      </c>
      <c r="O9" s="39">
        <f t="shared" si="0"/>
        <v>44321.759</v>
      </c>
    </row>
    <row r="10" spans="1:15" ht="30.75" customHeight="1">
      <c r="A10" s="16">
        <v>1</v>
      </c>
      <c r="B10" s="18" t="s">
        <v>237</v>
      </c>
      <c r="C10" s="37">
        <f>D10+E10+F10+G10+H10+I10+J10+K10+N10+O10</f>
        <v>2311.576</v>
      </c>
      <c r="D10" s="37">
        <f>'86'!E23</f>
        <v>2311.576</v>
      </c>
      <c r="E10" s="37"/>
      <c r="F10" s="37"/>
      <c r="G10" s="37"/>
      <c r="H10" s="37"/>
      <c r="I10" s="37"/>
      <c r="J10" s="37"/>
      <c r="K10" s="37"/>
      <c r="L10" s="37"/>
      <c r="M10" s="37"/>
      <c r="N10" s="37"/>
      <c r="O10" s="37"/>
    </row>
    <row r="11" spans="1:15" ht="30.75" customHeight="1">
      <c r="A11" s="16">
        <v>2</v>
      </c>
      <c r="B11" s="18" t="s">
        <v>238</v>
      </c>
      <c r="C11" s="37">
        <f aca="true" t="shared" si="1" ref="C11:C28">D11+E11+F11+G11+H11+I11+J11+K11+N11+O11</f>
        <v>652.096</v>
      </c>
      <c r="D11" s="37"/>
      <c r="E11" s="37"/>
      <c r="F11" s="37">
        <f>'86'!E17</f>
        <v>652.096</v>
      </c>
      <c r="G11" s="37"/>
      <c r="H11" s="37"/>
      <c r="I11" s="37"/>
      <c r="J11" s="37"/>
      <c r="K11" s="37"/>
      <c r="L11" s="37"/>
      <c r="M11" s="37"/>
      <c r="N11" s="37"/>
      <c r="O11" s="37"/>
    </row>
    <row r="12" spans="1:15" ht="40.5" customHeight="1">
      <c r="A12" s="16">
        <v>3</v>
      </c>
      <c r="B12" s="18" t="s">
        <v>239</v>
      </c>
      <c r="C12" s="37">
        <f t="shared" si="1"/>
        <v>3881.293</v>
      </c>
      <c r="D12" s="37"/>
      <c r="E12" s="37"/>
      <c r="F12" s="37">
        <f>'86'!E21</f>
        <v>3881.293</v>
      </c>
      <c r="G12" s="37"/>
      <c r="H12" s="37"/>
      <c r="I12" s="37"/>
      <c r="J12" s="37"/>
      <c r="K12" s="37"/>
      <c r="L12" s="37"/>
      <c r="M12" s="37"/>
      <c r="N12" s="37"/>
      <c r="O12" s="37"/>
    </row>
    <row r="13" spans="1:15" ht="30.75" customHeight="1">
      <c r="A13" s="16">
        <v>4</v>
      </c>
      <c r="B13" s="18" t="s">
        <v>240</v>
      </c>
      <c r="C13" s="37">
        <f t="shared" si="1"/>
        <v>3404.3650000000002</v>
      </c>
      <c r="D13" s="37"/>
      <c r="E13" s="37"/>
      <c r="F13" s="37"/>
      <c r="G13" s="37">
        <f>'86'!E22</f>
        <v>3404.3650000000002</v>
      </c>
      <c r="H13" s="37"/>
      <c r="I13" s="37"/>
      <c r="J13" s="37"/>
      <c r="K13" s="37"/>
      <c r="L13" s="37"/>
      <c r="M13" s="37"/>
      <c r="N13" s="37"/>
      <c r="O13" s="37"/>
    </row>
    <row r="14" spans="1:15" ht="30.75" customHeight="1">
      <c r="A14" s="16">
        <v>6</v>
      </c>
      <c r="B14" s="18" t="s">
        <v>242</v>
      </c>
      <c r="C14" s="37">
        <f t="shared" si="1"/>
        <v>285706</v>
      </c>
      <c r="D14" s="37">
        <f>'76'!C15</f>
        <v>285706</v>
      </c>
      <c r="E14" s="37"/>
      <c r="F14" s="37"/>
      <c r="G14" s="37"/>
      <c r="H14" s="37"/>
      <c r="I14" s="37"/>
      <c r="J14" s="37"/>
      <c r="K14" s="37"/>
      <c r="L14" s="37"/>
      <c r="M14" s="37"/>
      <c r="N14" s="37"/>
      <c r="O14" s="37"/>
    </row>
    <row r="15" spans="1:15" ht="30.75" customHeight="1">
      <c r="A15" s="16">
        <v>7</v>
      </c>
      <c r="B15" s="18" t="s">
        <v>241</v>
      </c>
      <c r="C15" s="37">
        <f t="shared" si="1"/>
        <v>2100</v>
      </c>
      <c r="D15" s="37"/>
      <c r="E15" s="37"/>
      <c r="F15" s="37"/>
      <c r="G15" s="37"/>
      <c r="H15" s="37"/>
      <c r="I15" s="37"/>
      <c r="J15" s="37">
        <f>'73'!C32</f>
        <v>2100</v>
      </c>
      <c r="K15" s="37"/>
      <c r="L15" s="37"/>
      <c r="M15" s="37"/>
      <c r="N15" s="37"/>
      <c r="O15" s="37"/>
    </row>
    <row r="16" spans="1:15" ht="30.75" customHeight="1">
      <c r="A16" s="16">
        <v>8</v>
      </c>
      <c r="B16" s="18" t="s">
        <v>243</v>
      </c>
      <c r="C16" s="37">
        <f t="shared" si="1"/>
        <v>43882.094</v>
      </c>
      <c r="D16" s="37"/>
      <c r="E16" s="37"/>
      <c r="F16" s="37"/>
      <c r="G16" s="37"/>
      <c r="H16" s="37"/>
      <c r="I16" s="37"/>
      <c r="J16" s="37"/>
      <c r="K16" s="37"/>
      <c r="L16" s="37"/>
      <c r="M16" s="37"/>
      <c r="N16" s="37"/>
      <c r="O16" s="37">
        <f>'73'!C35</f>
        <v>43882.094</v>
      </c>
    </row>
    <row r="17" spans="1:15" ht="30.75" customHeight="1">
      <c r="A17" s="16">
        <v>9</v>
      </c>
      <c r="B17" s="18" t="s">
        <v>244</v>
      </c>
      <c r="C17" s="37">
        <f t="shared" si="1"/>
        <v>27384.816</v>
      </c>
      <c r="D17" s="37"/>
      <c r="E17" s="37"/>
      <c r="F17" s="37"/>
      <c r="G17" s="37"/>
      <c r="H17" s="37"/>
      <c r="I17" s="37"/>
      <c r="J17" s="37"/>
      <c r="K17" s="37">
        <f>'73'!C33</f>
        <v>27384.816</v>
      </c>
      <c r="L17" s="37"/>
      <c r="M17" s="37"/>
      <c r="N17" s="37"/>
      <c r="O17" s="37"/>
    </row>
    <row r="18" spans="1:15" ht="30.75" customHeight="1">
      <c r="A18" s="16">
        <v>10</v>
      </c>
      <c r="B18" s="18" t="s">
        <v>245</v>
      </c>
      <c r="C18" s="37">
        <f t="shared" si="1"/>
        <v>10765.685</v>
      </c>
      <c r="D18" s="37"/>
      <c r="E18" s="37"/>
      <c r="F18" s="37"/>
      <c r="G18" s="37"/>
      <c r="H18" s="37"/>
      <c r="I18" s="37"/>
      <c r="J18" s="37"/>
      <c r="K18" s="37"/>
      <c r="L18" s="37"/>
      <c r="M18" s="37"/>
      <c r="N18" s="37">
        <f>'86'!E9</f>
        <v>10765.685</v>
      </c>
      <c r="O18" s="37"/>
    </row>
    <row r="19" spans="1:15" ht="30.75" customHeight="1">
      <c r="A19" s="16">
        <v>11</v>
      </c>
      <c r="B19" s="18" t="s">
        <v>131</v>
      </c>
      <c r="C19" s="37">
        <f t="shared" si="1"/>
        <v>2394.32</v>
      </c>
      <c r="D19" s="37"/>
      <c r="E19" s="37"/>
      <c r="F19" s="37"/>
      <c r="G19" s="37"/>
      <c r="H19" s="37"/>
      <c r="I19" s="37"/>
      <c r="J19" s="37"/>
      <c r="K19" s="37"/>
      <c r="L19" s="37"/>
      <c r="M19" s="37"/>
      <c r="N19" s="37">
        <f>'86'!E10</f>
        <v>2394.32</v>
      </c>
      <c r="O19" s="37"/>
    </row>
    <row r="20" spans="1:15" ht="30.75" customHeight="1">
      <c r="A20" s="16">
        <v>12</v>
      </c>
      <c r="B20" s="18" t="s">
        <v>132</v>
      </c>
      <c r="C20" s="37">
        <f t="shared" si="1"/>
        <v>11848.284</v>
      </c>
      <c r="D20" s="37"/>
      <c r="E20" s="37"/>
      <c r="F20" s="37"/>
      <c r="G20" s="37"/>
      <c r="H20" s="37"/>
      <c r="I20" s="37"/>
      <c r="J20" s="37"/>
      <c r="K20" s="37"/>
      <c r="L20" s="37"/>
      <c r="M20" s="37"/>
      <c r="N20" s="37">
        <f>'86'!E11</f>
        <v>11848.284</v>
      </c>
      <c r="O20" s="37"/>
    </row>
    <row r="21" spans="1:15" ht="30.75" customHeight="1">
      <c r="A21" s="16">
        <v>13</v>
      </c>
      <c r="B21" s="18" t="s">
        <v>140</v>
      </c>
      <c r="C21" s="37">
        <f t="shared" si="1"/>
        <v>1337.801</v>
      </c>
      <c r="D21" s="37"/>
      <c r="E21" s="37"/>
      <c r="F21" s="37"/>
      <c r="G21" s="37"/>
      <c r="H21" s="37"/>
      <c r="I21" s="37"/>
      <c r="J21" s="37"/>
      <c r="K21" s="37"/>
      <c r="L21" s="37"/>
      <c r="M21" s="37"/>
      <c r="N21" s="37">
        <f>'86'!E19</f>
        <v>1337.801</v>
      </c>
      <c r="O21" s="37"/>
    </row>
    <row r="22" spans="1:15" ht="30.75" customHeight="1">
      <c r="A22" s="16">
        <v>14</v>
      </c>
      <c r="B22" s="18" t="s">
        <v>246</v>
      </c>
      <c r="C22" s="37">
        <f t="shared" si="1"/>
        <v>1516.33</v>
      </c>
      <c r="D22" s="37"/>
      <c r="E22" s="37"/>
      <c r="F22" s="37"/>
      <c r="G22" s="37"/>
      <c r="H22" s="37"/>
      <c r="I22" s="37"/>
      <c r="J22" s="37"/>
      <c r="K22" s="37"/>
      <c r="L22" s="37"/>
      <c r="M22" s="37"/>
      <c r="N22" s="37">
        <f>'86'!E12</f>
        <v>1516.33</v>
      </c>
      <c r="O22" s="37"/>
    </row>
    <row r="23" spans="1:15" ht="30.75" customHeight="1">
      <c r="A23" s="16">
        <v>15</v>
      </c>
      <c r="B23" s="18" t="s">
        <v>247</v>
      </c>
      <c r="C23" s="37">
        <f t="shared" si="1"/>
        <v>855.8729999999999</v>
      </c>
      <c r="D23" s="37"/>
      <c r="E23" s="37"/>
      <c r="F23" s="37"/>
      <c r="G23" s="37"/>
      <c r="H23" s="37"/>
      <c r="I23" s="37"/>
      <c r="J23" s="37"/>
      <c r="K23" s="37"/>
      <c r="L23" s="37"/>
      <c r="M23" s="37"/>
      <c r="N23" s="37">
        <f>'86'!E13</f>
        <v>855.8729999999999</v>
      </c>
      <c r="O23" s="37"/>
    </row>
    <row r="24" spans="1:15" ht="30.75" customHeight="1">
      <c r="A24" s="16">
        <v>16</v>
      </c>
      <c r="B24" s="18" t="s">
        <v>248</v>
      </c>
      <c r="C24" s="37">
        <f t="shared" si="1"/>
        <v>754.61</v>
      </c>
      <c r="D24" s="37"/>
      <c r="E24" s="37"/>
      <c r="F24" s="37"/>
      <c r="G24" s="37"/>
      <c r="H24" s="37"/>
      <c r="I24" s="37"/>
      <c r="J24" s="37"/>
      <c r="K24" s="37"/>
      <c r="L24" s="37"/>
      <c r="M24" s="37"/>
      <c r="N24" s="37">
        <f>'86'!E16</f>
        <v>754.61</v>
      </c>
      <c r="O24" s="37"/>
    </row>
    <row r="25" spans="1:15" ht="30.75" customHeight="1">
      <c r="A25" s="16">
        <v>17</v>
      </c>
      <c r="B25" s="18" t="s">
        <v>249</v>
      </c>
      <c r="C25" s="37">
        <f t="shared" si="1"/>
        <v>1005.2429999999999</v>
      </c>
      <c r="D25" s="37"/>
      <c r="E25" s="37"/>
      <c r="F25" s="37"/>
      <c r="G25" s="37"/>
      <c r="H25" s="37"/>
      <c r="I25" s="37"/>
      <c r="J25" s="37"/>
      <c r="K25" s="37"/>
      <c r="L25" s="37"/>
      <c r="M25" s="37"/>
      <c r="N25" s="37">
        <f>'86'!E14</f>
        <v>1005.2429999999999</v>
      </c>
      <c r="O25" s="37"/>
    </row>
    <row r="26" spans="1:15" ht="30.75" customHeight="1">
      <c r="A26" s="16">
        <v>18</v>
      </c>
      <c r="B26" s="18" t="s">
        <v>136</v>
      </c>
      <c r="C26" s="37">
        <f t="shared" si="1"/>
        <v>352.623</v>
      </c>
      <c r="D26" s="37"/>
      <c r="E26" s="37"/>
      <c r="F26" s="37"/>
      <c r="G26" s="37"/>
      <c r="H26" s="37"/>
      <c r="I26" s="37"/>
      <c r="J26" s="37"/>
      <c r="K26" s="37"/>
      <c r="L26" s="37"/>
      <c r="M26" s="37"/>
      <c r="N26" s="37">
        <f>'86'!E15</f>
        <v>352.623</v>
      </c>
      <c r="O26" s="37"/>
    </row>
    <row r="27" spans="1:15" ht="30.75" customHeight="1">
      <c r="A27" s="16">
        <v>19</v>
      </c>
      <c r="B27" s="18" t="s">
        <v>144</v>
      </c>
      <c r="C27" s="37">
        <f t="shared" si="1"/>
        <v>184.822</v>
      </c>
      <c r="D27" s="37"/>
      <c r="E27" s="37"/>
      <c r="F27" s="37"/>
      <c r="G27" s="37"/>
      <c r="H27" s="37"/>
      <c r="I27" s="37"/>
      <c r="J27" s="37"/>
      <c r="K27" s="37"/>
      <c r="L27" s="37"/>
      <c r="M27" s="37"/>
      <c r="N27" s="37"/>
      <c r="O27" s="37">
        <f>'86'!E24</f>
        <v>184.822</v>
      </c>
    </row>
    <row r="28" spans="1:15" ht="30.75" customHeight="1">
      <c r="A28" s="16">
        <v>20</v>
      </c>
      <c r="B28" s="18" t="s">
        <v>145</v>
      </c>
      <c r="C28" s="37">
        <f t="shared" si="1"/>
        <v>254.843</v>
      </c>
      <c r="D28" s="37"/>
      <c r="E28" s="37"/>
      <c r="F28" s="37"/>
      <c r="G28" s="37"/>
      <c r="H28" s="37"/>
      <c r="I28" s="37"/>
      <c r="J28" s="37"/>
      <c r="K28" s="37"/>
      <c r="L28" s="37"/>
      <c r="M28" s="37"/>
      <c r="N28" s="37"/>
      <c r="O28" s="37">
        <f>'86'!E25</f>
        <v>254.843</v>
      </c>
    </row>
    <row r="29" spans="1:15" ht="30.75" customHeight="1">
      <c r="A29" s="16"/>
      <c r="B29" s="18"/>
      <c r="C29" s="16"/>
      <c r="D29" s="16"/>
      <c r="E29" s="16"/>
      <c r="F29" s="16"/>
      <c r="G29" s="16"/>
      <c r="H29" s="16"/>
      <c r="I29" s="16"/>
      <c r="J29" s="16"/>
      <c r="K29" s="16"/>
      <c r="L29" s="16"/>
      <c r="M29" s="16"/>
      <c r="N29" s="16"/>
      <c r="O29" s="16"/>
    </row>
  </sheetData>
  <sheetProtection/>
  <mergeCells count="19">
    <mergeCell ref="B5:B7"/>
    <mergeCell ref="C5:C7"/>
    <mergeCell ref="D5:O5"/>
    <mergeCell ref="D6:D7"/>
    <mergeCell ref="E6:E7"/>
    <mergeCell ref="F6:F7"/>
    <mergeCell ref="G6:G7"/>
    <mergeCell ref="H6:H7"/>
    <mergeCell ref="N6:N7"/>
    <mergeCell ref="O6:O7"/>
    <mergeCell ref="I6:I7"/>
    <mergeCell ref="J6:J7"/>
    <mergeCell ref="K6:K7"/>
    <mergeCell ref="L6:M6"/>
    <mergeCell ref="A1:D1"/>
    <mergeCell ref="A2:O2"/>
    <mergeCell ref="A3:O3"/>
    <mergeCell ref="A4:O4"/>
    <mergeCell ref="A5:A7"/>
  </mergeCells>
  <printOptions/>
  <pageMargins left="0.36" right="0.26" top="0.23" bottom="0.3" header="0.25" footer="0.28"/>
  <pageSetup horizontalDpi="600" verticalDpi="600" orientation="landscape" paperSize="9" r:id="rId1"/>
  <headerFooter alignWithMargins="0">
    <oddFooter>&amp;CPage &amp;P</oddFooter>
  </headerFooter>
</worksheet>
</file>

<file path=xl/worksheets/sheet18.xml><?xml version="1.0" encoding="utf-8"?>
<worksheet xmlns="http://schemas.openxmlformats.org/spreadsheetml/2006/main" xmlns:r="http://schemas.openxmlformats.org/officeDocument/2006/relationships">
  <dimension ref="A1:J14"/>
  <sheetViews>
    <sheetView zoomScalePageLayoutView="0" workbookViewId="0" topLeftCell="A1">
      <selection activeCell="K19" sqref="K19"/>
    </sheetView>
  </sheetViews>
  <sheetFormatPr defaultColWidth="9.140625" defaultRowHeight="12.75"/>
  <cols>
    <col min="2" max="2" width="16.140625" style="0" customWidth="1"/>
    <col min="8" max="8" width="10.28125" style="0" customWidth="1"/>
    <col min="9" max="9" width="12.00390625" style="0" customWidth="1"/>
  </cols>
  <sheetData>
    <row r="1" spans="1:10" ht="12.75">
      <c r="A1" s="19" t="s">
        <v>30</v>
      </c>
      <c r="J1" s="12" t="s">
        <v>234</v>
      </c>
    </row>
    <row r="2" ht="12.75">
      <c r="A2" s="20"/>
    </row>
    <row r="3" spans="1:10" ht="12.75">
      <c r="A3" s="60" t="s">
        <v>168</v>
      </c>
      <c r="B3" s="60"/>
      <c r="C3" s="60"/>
      <c r="D3" s="60"/>
      <c r="E3" s="60"/>
      <c r="F3" s="60"/>
      <c r="G3" s="60"/>
      <c r="H3" s="60"/>
      <c r="I3" s="60"/>
      <c r="J3" s="60"/>
    </row>
    <row r="4" spans="1:10" ht="12.75">
      <c r="A4" s="63" t="s">
        <v>220</v>
      </c>
      <c r="B4" s="63"/>
      <c r="C4" s="63"/>
      <c r="D4" s="63"/>
      <c r="E4" s="63"/>
      <c r="F4" s="63"/>
      <c r="G4" s="63"/>
      <c r="H4" s="63"/>
      <c r="I4" s="63"/>
      <c r="J4" s="63"/>
    </row>
    <row r="5" spans="1:10" ht="12.75">
      <c r="A5" s="64" t="s">
        <v>35</v>
      </c>
      <c r="B5" s="64"/>
      <c r="C5" s="64"/>
      <c r="D5" s="64"/>
      <c r="E5" s="64"/>
      <c r="F5" s="64"/>
      <c r="G5" s="64"/>
      <c r="H5" s="64"/>
      <c r="I5" s="64"/>
      <c r="J5" s="64"/>
    </row>
    <row r="6" spans="1:10" ht="25.5" customHeight="1">
      <c r="A6" s="84" t="s">
        <v>169</v>
      </c>
      <c r="B6" s="84" t="s">
        <v>170</v>
      </c>
      <c r="C6" s="84" t="s">
        <v>171</v>
      </c>
      <c r="D6" s="84" t="s">
        <v>172</v>
      </c>
      <c r="E6" s="84"/>
      <c r="F6" s="84"/>
      <c r="G6" s="84" t="s">
        <v>173</v>
      </c>
      <c r="H6" s="84" t="s">
        <v>235</v>
      </c>
      <c r="I6" s="84" t="s">
        <v>18</v>
      </c>
      <c r="J6" s="84" t="s">
        <v>175</v>
      </c>
    </row>
    <row r="7" spans="1:10" ht="12.75">
      <c r="A7" s="84"/>
      <c r="B7" s="84"/>
      <c r="C7" s="84"/>
      <c r="D7" s="84" t="s">
        <v>176</v>
      </c>
      <c r="E7" s="85" t="s">
        <v>74</v>
      </c>
      <c r="F7" s="85"/>
      <c r="G7" s="84"/>
      <c r="H7" s="84"/>
      <c r="I7" s="84"/>
      <c r="J7" s="84"/>
    </row>
    <row r="8" spans="1:10" ht="64.5" customHeight="1">
      <c r="A8" s="84"/>
      <c r="B8" s="84"/>
      <c r="C8" s="84"/>
      <c r="D8" s="84"/>
      <c r="E8" s="23" t="s">
        <v>177</v>
      </c>
      <c r="F8" s="23" t="s">
        <v>178</v>
      </c>
      <c r="G8" s="84"/>
      <c r="H8" s="84"/>
      <c r="I8" s="84"/>
      <c r="J8" s="84"/>
    </row>
    <row r="9" spans="1:10" ht="12.75">
      <c r="A9" s="24" t="s">
        <v>3</v>
      </c>
      <c r="B9" s="24" t="s">
        <v>4</v>
      </c>
      <c r="C9" s="24">
        <v>1</v>
      </c>
      <c r="D9" s="24">
        <v>2</v>
      </c>
      <c r="E9" s="24">
        <v>3</v>
      </c>
      <c r="F9" s="24">
        <v>4</v>
      </c>
      <c r="G9" s="24">
        <v>5</v>
      </c>
      <c r="H9" s="24">
        <v>6</v>
      </c>
      <c r="I9" s="24">
        <v>7</v>
      </c>
      <c r="J9" s="24">
        <v>8</v>
      </c>
    </row>
    <row r="10" spans="1:10" ht="12.75">
      <c r="A10" s="25"/>
      <c r="B10" s="26" t="s">
        <v>126</v>
      </c>
      <c r="C10" s="25"/>
      <c r="D10" s="25"/>
      <c r="E10" s="25"/>
      <c r="F10" s="25"/>
      <c r="G10" s="25"/>
      <c r="H10" s="25"/>
      <c r="I10" s="25"/>
      <c r="J10" s="25"/>
    </row>
    <row r="11" spans="1:10" ht="12.75">
      <c r="A11" s="24">
        <v>1</v>
      </c>
      <c r="B11" s="25" t="s">
        <v>179</v>
      </c>
      <c r="C11" s="25"/>
      <c r="D11" s="25"/>
      <c r="E11" s="25"/>
      <c r="F11" s="25"/>
      <c r="G11" s="25"/>
      <c r="H11" s="25"/>
      <c r="I11" s="25"/>
      <c r="J11" s="25"/>
    </row>
    <row r="12" spans="1:10" ht="12.75">
      <c r="A12" s="24">
        <v>2</v>
      </c>
      <c r="B12" s="25" t="s">
        <v>180</v>
      </c>
      <c r="C12" s="25"/>
      <c r="D12" s="25"/>
      <c r="E12" s="25"/>
      <c r="F12" s="25"/>
      <c r="G12" s="25"/>
      <c r="H12" s="25"/>
      <c r="I12" s="25"/>
      <c r="J12" s="25"/>
    </row>
    <row r="13" spans="1:10" ht="12.75">
      <c r="A13" s="24">
        <v>3</v>
      </c>
      <c r="B13" s="25" t="s">
        <v>181</v>
      </c>
      <c r="C13" s="25"/>
      <c r="D13" s="25"/>
      <c r="E13" s="25"/>
      <c r="F13" s="25"/>
      <c r="G13" s="25"/>
      <c r="H13" s="25"/>
      <c r="I13" s="25"/>
      <c r="J13" s="25"/>
    </row>
    <row r="14" spans="1:10" ht="12.75">
      <c r="A14" s="24" t="s">
        <v>165</v>
      </c>
      <c r="B14" s="25" t="s">
        <v>165</v>
      </c>
      <c r="C14" s="25"/>
      <c r="D14" s="25"/>
      <c r="E14" s="25"/>
      <c r="F14" s="25"/>
      <c r="G14" s="25"/>
      <c r="H14" s="25"/>
      <c r="I14" s="25"/>
      <c r="J14" s="25"/>
    </row>
  </sheetData>
  <sheetProtection/>
  <mergeCells count="13">
    <mergeCell ref="A6:A8"/>
    <mergeCell ref="B6:B8"/>
    <mergeCell ref="C6:C8"/>
    <mergeCell ref="D6:F6"/>
    <mergeCell ref="D7:D8"/>
    <mergeCell ref="E7:F7"/>
    <mergeCell ref="A3:J3"/>
    <mergeCell ref="A4:J4"/>
    <mergeCell ref="A5:J5"/>
    <mergeCell ref="G6:G8"/>
    <mergeCell ref="H6:H8"/>
    <mergeCell ref="I6:I8"/>
    <mergeCell ref="J6:J8"/>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indexed="8"/>
  </sheetPr>
  <dimension ref="A1:L30"/>
  <sheetViews>
    <sheetView zoomScalePageLayoutView="0" workbookViewId="0" topLeftCell="A4">
      <selection activeCell="C23" sqref="C23"/>
    </sheetView>
  </sheetViews>
  <sheetFormatPr defaultColWidth="9.140625" defaultRowHeight="12.75"/>
  <cols>
    <col min="1" max="1" width="7.7109375" style="0" customWidth="1"/>
    <col min="2" max="2" width="46.140625" style="0" customWidth="1"/>
    <col min="3" max="3" width="13.57421875" style="0" customWidth="1"/>
    <col min="4" max="4" width="13.7109375" style="0" customWidth="1"/>
    <col min="5" max="5" width="10.8515625" style="0" customWidth="1"/>
    <col min="6" max="6" width="8.421875" style="0" customWidth="1"/>
  </cols>
  <sheetData>
    <row r="1" spans="1:6" ht="24" customHeight="1">
      <c r="A1" s="59" t="s">
        <v>70</v>
      </c>
      <c r="B1" s="59"/>
      <c r="D1" s="59" t="s">
        <v>34</v>
      </c>
      <c r="E1" s="59"/>
      <c r="F1" s="59"/>
    </row>
    <row r="2" spans="1:6" ht="32.25" customHeight="1">
      <c r="A2" s="59" t="s">
        <v>266</v>
      </c>
      <c r="B2" s="59"/>
      <c r="C2" s="59"/>
      <c r="D2" s="59"/>
      <c r="E2" s="59"/>
      <c r="F2" s="59"/>
    </row>
    <row r="3" spans="1:6" ht="12.75">
      <c r="A3" s="61" t="s">
        <v>262</v>
      </c>
      <c r="B3" s="61"/>
      <c r="C3" s="61"/>
      <c r="D3" s="61"/>
      <c r="E3" s="61"/>
      <c r="F3" s="61"/>
    </row>
    <row r="4" spans="1:6" ht="12.75">
      <c r="A4" s="64" t="s">
        <v>35</v>
      </c>
      <c r="B4" s="64"/>
      <c r="C4" s="64"/>
      <c r="D4" s="64"/>
      <c r="E4" s="64"/>
      <c r="F4" s="64"/>
    </row>
    <row r="5" spans="1:6" ht="50.25" customHeight="1">
      <c r="A5" s="40" t="s">
        <v>0</v>
      </c>
      <c r="B5" s="40" t="s">
        <v>1</v>
      </c>
      <c r="C5" s="40" t="s">
        <v>252</v>
      </c>
      <c r="D5" s="40" t="s">
        <v>267</v>
      </c>
      <c r="E5" s="40" t="s">
        <v>264</v>
      </c>
      <c r="F5" s="40" t="s">
        <v>2</v>
      </c>
    </row>
    <row r="6" spans="1:6" ht="24" customHeight="1">
      <c r="A6" s="3" t="s">
        <v>3</v>
      </c>
      <c r="B6" s="3" t="s">
        <v>4</v>
      </c>
      <c r="C6" s="2">
        <v>1</v>
      </c>
      <c r="D6" s="2">
        <v>2</v>
      </c>
      <c r="E6" s="2">
        <v>3</v>
      </c>
      <c r="F6" s="2">
        <v>4</v>
      </c>
    </row>
    <row r="7" spans="1:6" s="31" customFormat="1" ht="21.75" customHeight="1">
      <c r="A7" s="3" t="s">
        <v>3</v>
      </c>
      <c r="B7" s="4" t="s">
        <v>36</v>
      </c>
      <c r="C7" s="6"/>
      <c r="D7" s="6"/>
      <c r="E7" s="6"/>
      <c r="F7" s="30"/>
    </row>
    <row r="8" spans="1:6" s="31" customFormat="1" ht="21.75" customHeight="1">
      <c r="A8" s="3" t="s">
        <v>6</v>
      </c>
      <c r="B8" s="4" t="s">
        <v>37</v>
      </c>
      <c r="C8" s="6">
        <f>C9+C10+C13+C14</f>
        <v>582907</v>
      </c>
      <c r="D8" s="6">
        <f>D9+D10+D13+D14</f>
        <v>582907</v>
      </c>
      <c r="E8" s="6">
        <f>E9+E10+E13+E14</f>
        <v>0</v>
      </c>
      <c r="F8" s="30"/>
    </row>
    <row r="9" spans="1:6" ht="21.75" customHeight="1">
      <c r="A9" s="2">
        <v>1</v>
      </c>
      <c r="B9" s="7" t="s">
        <v>38</v>
      </c>
      <c r="C9" s="9">
        <v>40110</v>
      </c>
      <c r="D9" s="9">
        <v>40110</v>
      </c>
      <c r="E9" s="9"/>
      <c r="F9" s="14"/>
    </row>
    <row r="10" spans="1:6" ht="21.75" customHeight="1">
      <c r="A10" s="2">
        <v>2</v>
      </c>
      <c r="B10" s="7" t="s">
        <v>12</v>
      </c>
      <c r="C10" s="9">
        <f>C11</f>
        <v>542797</v>
      </c>
      <c r="D10" s="9">
        <f>D11</f>
        <v>542797</v>
      </c>
      <c r="E10" s="9">
        <f>E11</f>
        <v>0</v>
      </c>
      <c r="F10" s="14"/>
    </row>
    <row r="11" spans="1:6" ht="21.75" customHeight="1">
      <c r="A11" s="2" t="s">
        <v>8</v>
      </c>
      <c r="B11" s="7" t="s">
        <v>13</v>
      </c>
      <c r="C11" s="9">
        <v>542797</v>
      </c>
      <c r="D11" s="9">
        <v>542797</v>
      </c>
      <c r="E11" s="9"/>
      <c r="F11" s="14"/>
    </row>
    <row r="12" spans="1:6" ht="21.75" customHeight="1">
      <c r="A12" s="2" t="s">
        <v>8</v>
      </c>
      <c r="B12" s="7" t="s">
        <v>14</v>
      </c>
      <c r="C12" s="9"/>
      <c r="D12" s="9"/>
      <c r="E12" s="9"/>
      <c r="F12" s="14"/>
    </row>
    <row r="13" spans="1:6" ht="21.75" customHeight="1">
      <c r="A13" s="2">
        <v>3</v>
      </c>
      <c r="B13" s="7" t="s">
        <v>16</v>
      </c>
      <c r="C13" s="9"/>
      <c r="D13" s="9"/>
      <c r="E13" s="9"/>
      <c r="F13" s="14"/>
    </row>
    <row r="14" spans="1:6" ht="21.75" customHeight="1">
      <c r="A14" s="2">
        <v>4</v>
      </c>
      <c r="B14" s="7" t="s">
        <v>18</v>
      </c>
      <c r="C14" s="9"/>
      <c r="D14" s="9"/>
      <c r="E14" s="9"/>
      <c r="F14" s="14"/>
    </row>
    <row r="15" spans="1:6" s="31" customFormat="1" ht="21.75" customHeight="1">
      <c r="A15" s="3" t="s">
        <v>11</v>
      </c>
      <c r="B15" s="4" t="s">
        <v>39</v>
      </c>
      <c r="C15" s="6">
        <f>C16+C17</f>
        <v>582907</v>
      </c>
      <c r="D15" s="6">
        <f>D16+D17</f>
        <v>582907</v>
      </c>
      <c r="E15" s="6">
        <f>E16+E17</f>
        <v>0</v>
      </c>
      <c r="F15" s="30"/>
    </row>
    <row r="16" spans="1:6" ht="21.75" customHeight="1">
      <c r="A16" s="2">
        <v>1</v>
      </c>
      <c r="B16" s="7" t="s">
        <v>40</v>
      </c>
      <c r="C16" s="9">
        <f>40110+436680</f>
        <v>476790</v>
      </c>
      <c r="D16" s="9">
        <v>476790</v>
      </c>
      <c r="E16" s="9"/>
      <c r="F16" s="14"/>
    </row>
    <row r="17" spans="1:6" ht="21.75" customHeight="1">
      <c r="A17" s="2">
        <v>2</v>
      </c>
      <c r="B17" s="7" t="s">
        <v>41</v>
      </c>
      <c r="C17" s="9">
        <f>C18</f>
        <v>106117</v>
      </c>
      <c r="D17" s="9">
        <f>D18</f>
        <v>106117</v>
      </c>
      <c r="E17" s="9">
        <f>E18</f>
        <v>0</v>
      </c>
      <c r="F17" s="14"/>
    </row>
    <row r="18" spans="1:6" ht="21.75" customHeight="1">
      <c r="A18" s="2" t="s">
        <v>42</v>
      </c>
      <c r="B18" s="7" t="s">
        <v>43</v>
      </c>
      <c r="C18" s="9">
        <v>106117</v>
      </c>
      <c r="D18" s="9">
        <v>106117</v>
      </c>
      <c r="E18" s="9"/>
      <c r="F18" s="14"/>
    </row>
    <row r="19" spans="1:6" ht="21.75" customHeight="1">
      <c r="A19" s="2" t="s">
        <v>42</v>
      </c>
      <c r="B19" s="7" t="s">
        <v>44</v>
      </c>
      <c r="C19" s="9"/>
      <c r="D19" s="9"/>
      <c r="E19" s="9"/>
      <c r="F19" s="14"/>
    </row>
    <row r="20" spans="1:6" ht="21.75" customHeight="1">
      <c r="A20" s="2">
        <v>3</v>
      </c>
      <c r="B20" s="7" t="s">
        <v>29</v>
      </c>
      <c r="C20" s="9"/>
      <c r="D20" s="9"/>
      <c r="E20" s="9"/>
      <c r="F20" s="14"/>
    </row>
    <row r="21" spans="1:6" s="31" customFormat="1" ht="29.25" customHeight="1">
      <c r="A21" s="3" t="s">
        <v>4</v>
      </c>
      <c r="B21" s="4" t="s">
        <v>45</v>
      </c>
      <c r="C21" s="6"/>
      <c r="D21" s="6"/>
      <c r="E21" s="6"/>
      <c r="F21" s="30"/>
    </row>
    <row r="22" spans="1:6" s="31" customFormat="1" ht="21.75" customHeight="1">
      <c r="A22" s="3" t="s">
        <v>6</v>
      </c>
      <c r="B22" s="4" t="s">
        <v>37</v>
      </c>
      <c r="C22" s="6">
        <f>C23+C24+C27+C28</f>
        <v>125807</v>
      </c>
      <c r="D22" s="6">
        <f>D23+D24+D27+D28</f>
        <v>125807</v>
      </c>
      <c r="E22" s="6">
        <f>E23+E24+E27+E28</f>
        <v>0</v>
      </c>
      <c r="F22" s="30"/>
    </row>
    <row r="23" spans="1:6" ht="21.75" customHeight="1">
      <c r="A23" s="2">
        <v>1</v>
      </c>
      <c r="B23" s="7" t="s">
        <v>7</v>
      </c>
      <c r="C23" s="9">
        <v>19690</v>
      </c>
      <c r="D23" s="9">
        <v>19690</v>
      </c>
      <c r="E23" s="9"/>
      <c r="F23" s="14"/>
    </row>
    <row r="24" spans="1:6" ht="21.75" customHeight="1">
      <c r="A24" s="2">
        <v>2</v>
      </c>
      <c r="B24" s="7" t="s">
        <v>46</v>
      </c>
      <c r="C24" s="9">
        <f>C25</f>
        <v>106117</v>
      </c>
      <c r="D24" s="9">
        <f>D25</f>
        <v>106117</v>
      </c>
      <c r="E24" s="9">
        <f>E25</f>
        <v>0</v>
      </c>
      <c r="F24" s="14"/>
    </row>
    <row r="25" spans="1:6" ht="21.75" customHeight="1">
      <c r="A25" s="2" t="s">
        <v>47</v>
      </c>
      <c r="B25" s="7" t="s">
        <v>13</v>
      </c>
      <c r="C25" s="9">
        <v>106117</v>
      </c>
      <c r="D25" s="9">
        <v>106117</v>
      </c>
      <c r="E25" s="9"/>
      <c r="F25" s="14"/>
    </row>
    <row r="26" spans="1:6" ht="21.75" customHeight="1">
      <c r="A26" s="2" t="s">
        <v>47</v>
      </c>
      <c r="B26" s="7" t="s">
        <v>14</v>
      </c>
      <c r="C26" s="9"/>
      <c r="D26" s="9"/>
      <c r="E26" s="14"/>
      <c r="F26" s="14"/>
    </row>
    <row r="27" spans="1:6" ht="21.75" customHeight="1">
      <c r="A27" s="2">
        <v>3</v>
      </c>
      <c r="B27" s="7" t="s">
        <v>16</v>
      </c>
      <c r="C27" s="9"/>
      <c r="D27" s="9"/>
      <c r="E27" s="14"/>
      <c r="F27" s="14"/>
    </row>
    <row r="28" spans="1:6" ht="21.75" customHeight="1">
      <c r="A28" s="2">
        <v>4</v>
      </c>
      <c r="B28" s="7" t="s">
        <v>18</v>
      </c>
      <c r="C28" s="9"/>
      <c r="D28" s="9"/>
      <c r="E28" s="14"/>
      <c r="F28" s="14"/>
    </row>
    <row r="29" spans="1:6" s="31" customFormat="1" ht="30.75" customHeight="1">
      <c r="A29" s="3" t="s">
        <v>11</v>
      </c>
      <c r="B29" s="4" t="s">
        <v>39</v>
      </c>
      <c r="C29" s="6">
        <v>125807</v>
      </c>
      <c r="D29" s="6">
        <v>125807</v>
      </c>
      <c r="E29" s="30"/>
      <c r="F29" s="30"/>
    </row>
    <row r="30" spans="1:12" ht="12.75">
      <c r="A30" s="63"/>
      <c r="B30" s="63"/>
      <c r="C30" s="63"/>
      <c r="D30" s="63"/>
      <c r="E30" s="63"/>
      <c r="F30" s="63"/>
      <c r="G30" s="63"/>
      <c r="H30" s="63"/>
      <c r="I30" s="63"/>
      <c r="J30" s="63"/>
      <c r="K30" s="63"/>
      <c r="L30" s="63"/>
    </row>
  </sheetData>
  <sheetProtection/>
  <mergeCells count="6">
    <mergeCell ref="A1:B1"/>
    <mergeCell ref="D1:F1"/>
    <mergeCell ref="A30:L30"/>
    <mergeCell ref="A2:F2"/>
    <mergeCell ref="A3:F3"/>
    <mergeCell ref="A4:F4"/>
  </mergeCells>
  <printOptions/>
  <pageMargins left="0.31" right="0.2" top="0.48" bottom="0.52"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8"/>
  </sheetPr>
  <dimension ref="A1:F31"/>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H20" sqref="H20"/>
    </sheetView>
  </sheetViews>
  <sheetFormatPr defaultColWidth="9.140625" defaultRowHeight="12.75"/>
  <cols>
    <col min="2" max="2" width="51.28125" style="0" customWidth="1"/>
    <col min="3" max="3" width="13.140625" style="0" customWidth="1"/>
    <col min="4" max="4" width="13.7109375" style="0" customWidth="1"/>
    <col min="5" max="5" width="13.8515625" style="0" customWidth="1"/>
  </cols>
  <sheetData>
    <row r="1" spans="1:5" ht="25.5" customHeight="1">
      <c r="A1" s="59" t="s">
        <v>70</v>
      </c>
      <c r="B1" s="59"/>
      <c r="D1" s="59" t="s">
        <v>71</v>
      </c>
      <c r="E1" s="59"/>
    </row>
    <row r="2" spans="1:5" ht="36.75" customHeight="1">
      <c r="A2" s="59" t="s">
        <v>268</v>
      </c>
      <c r="B2" s="70"/>
      <c r="C2" s="70"/>
      <c r="D2" s="70"/>
      <c r="E2" s="70"/>
    </row>
    <row r="3" spans="1:6" ht="17.25" customHeight="1">
      <c r="A3" s="61" t="s">
        <v>262</v>
      </c>
      <c r="B3" s="61"/>
      <c r="C3" s="61"/>
      <c r="D3" s="61"/>
      <c r="E3" s="61"/>
      <c r="F3" s="61"/>
    </row>
    <row r="4" spans="1:5" ht="18" customHeight="1">
      <c r="A4" s="71" t="s">
        <v>35</v>
      </c>
      <c r="B4" s="71"/>
      <c r="C4" s="71"/>
      <c r="D4" s="71"/>
      <c r="E4" s="71"/>
    </row>
    <row r="5" spans="1:5" ht="27" customHeight="1">
      <c r="A5" s="65" t="s">
        <v>0</v>
      </c>
      <c r="B5" s="65" t="s">
        <v>72</v>
      </c>
      <c r="C5" s="65" t="s">
        <v>73</v>
      </c>
      <c r="D5" s="68" t="s">
        <v>74</v>
      </c>
      <c r="E5" s="69"/>
    </row>
    <row r="6" spans="1:5" ht="23.25" customHeight="1">
      <c r="A6" s="66"/>
      <c r="B6" s="66"/>
      <c r="C6" s="66"/>
      <c r="D6" s="65" t="s">
        <v>75</v>
      </c>
      <c r="E6" s="65" t="s">
        <v>251</v>
      </c>
    </row>
    <row r="7" spans="1:5" ht="18.75" customHeight="1">
      <c r="A7" s="67"/>
      <c r="B7" s="67"/>
      <c r="C7" s="67"/>
      <c r="D7" s="67"/>
      <c r="E7" s="67"/>
    </row>
    <row r="8" spans="1:5" s="31" customFormat="1" ht="24" customHeight="1">
      <c r="A8" s="40" t="s">
        <v>3</v>
      </c>
      <c r="B8" s="40" t="s">
        <v>4</v>
      </c>
      <c r="C8" s="40" t="s">
        <v>76</v>
      </c>
      <c r="D8" s="40">
        <v>2</v>
      </c>
      <c r="E8" s="40">
        <v>3</v>
      </c>
    </row>
    <row r="9" spans="1:5" ht="24" customHeight="1">
      <c r="A9" s="3"/>
      <c r="B9" s="3" t="s">
        <v>19</v>
      </c>
      <c r="C9" s="6">
        <f>D9+E9</f>
        <v>602597</v>
      </c>
      <c r="D9" s="6">
        <f>D11+D20+D24+D25</f>
        <v>476790</v>
      </c>
      <c r="E9" s="6">
        <f>E11+E20+E24+E25</f>
        <v>125807</v>
      </c>
    </row>
    <row r="10" spans="1:5" ht="24" customHeight="1">
      <c r="A10" s="3" t="s">
        <v>3</v>
      </c>
      <c r="B10" s="4" t="s">
        <v>77</v>
      </c>
      <c r="C10" s="6">
        <f>D10+E10</f>
        <v>602597</v>
      </c>
      <c r="D10" s="6">
        <f>D11+D20+D24+D25</f>
        <v>476790</v>
      </c>
      <c r="E10" s="6">
        <f>E11+E20+E24+E25</f>
        <v>125807</v>
      </c>
    </row>
    <row r="11" spans="1:5" ht="24" customHeight="1">
      <c r="A11" s="3" t="s">
        <v>6</v>
      </c>
      <c r="B11" s="4" t="s">
        <v>22</v>
      </c>
      <c r="C11" s="6">
        <f>C12+C19</f>
        <v>22857</v>
      </c>
      <c r="D11" s="5">
        <f>D12+D19</f>
        <v>11240</v>
      </c>
      <c r="E11" s="5">
        <f>E12+E19</f>
        <v>11617</v>
      </c>
    </row>
    <row r="12" spans="1:5" ht="24" customHeight="1">
      <c r="A12" s="2">
        <v>1</v>
      </c>
      <c r="B12" s="7" t="s">
        <v>78</v>
      </c>
      <c r="C12" s="8">
        <f>D12+E12</f>
        <v>0</v>
      </c>
      <c r="D12" s="8"/>
      <c r="E12" s="8"/>
    </row>
    <row r="13" spans="1:5" ht="24" customHeight="1">
      <c r="A13" s="2"/>
      <c r="B13" s="7" t="s">
        <v>79</v>
      </c>
      <c r="C13" s="8">
        <f aca="true" t="shared" si="0" ref="C13:C31">D13+E13</f>
        <v>0</v>
      </c>
      <c r="D13" s="8"/>
      <c r="E13" s="8"/>
    </row>
    <row r="14" spans="1:5" ht="24" customHeight="1">
      <c r="A14" s="2" t="s">
        <v>8</v>
      </c>
      <c r="B14" s="21" t="s">
        <v>80</v>
      </c>
      <c r="C14" s="8">
        <f t="shared" si="0"/>
        <v>0</v>
      </c>
      <c r="D14" s="8"/>
      <c r="E14" s="8"/>
    </row>
    <row r="15" spans="1:5" ht="24" customHeight="1">
      <c r="A15" s="2" t="s">
        <v>8</v>
      </c>
      <c r="B15" s="21" t="s">
        <v>81</v>
      </c>
      <c r="C15" s="8">
        <f t="shared" si="0"/>
        <v>0</v>
      </c>
      <c r="D15" s="8"/>
      <c r="E15" s="8"/>
    </row>
    <row r="16" spans="1:5" ht="24" customHeight="1">
      <c r="A16" s="2"/>
      <c r="B16" s="7" t="s">
        <v>82</v>
      </c>
      <c r="C16" s="8">
        <f t="shared" si="0"/>
        <v>0</v>
      </c>
      <c r="D16" s="8"/>
      <c r="E16" s="8"/>
    </row>
    <row r="17" spans="1:5" ht="24" customHeight="1">
      <c r="A17" s="2" t="s">
        <v>8</v>
      </c>
      <c r="B17" s="21" t="s">
        <v>83</v>
      </c>
      <c r="C17" s="8">
        <f t="shared" si="0"/>
        <v>0</v>
      </c>
      <c r="D17" s="8"/>
      <c r="E17" s="8"/>
    </row>
    <row r="18" spans="1:5" ht="24" customHeight="1">
      <c r="A18" s="2" t="s">
        <v>8</v>
      </c>
      <c r="B18" s="21" t="s">
        <v>84</v>
      </c>
      <c r="C18" s="8">
        <f t="shared" si="0"/>
        <v>0</v>
      </c>
      <c r="D18" s="8"/>
      <c r="E18" s="8"/>
    </row>
    <row r="19" spans="1:5" ht="24" customHeight="1">
      <c r="A19" s="2">
        <v>2</v>
      </c>
      <c r="B19" s="7" t="s">
        <v>85</v>
      </c>
      <c r="C19" s="56">
        <f t="shared" si="0"/>
        <v>22857</v>
      </c>
      <c r="D19" s="56">
        <v>11240</v>
      </c>
      <c r="E19" s="56">
        <v>11617</v>
      </c>
    </row>
    <row r="20" spans="1:5" ht="24" customHeight="1">
      <c r="A20" s="3" t="s">
        <v>11</v>
      </c>
      <c r="B20" s="4" t="s">
        <v>23</v>
      </c>
      <c r="C20" s="56">
        <f t="shared" si="0"/>
        <v>567932</v>
      </c>
      <c r="D20" s="56">
        <f>456927-900</f>
        <v>456027</v>
      </c>
      <c r="E20" s="56">
        <f>112269-364</f>
        <v>111905</v>
      </c>
    </row>
    <row r="21" spans="1:5" ht="24" customHeight="1">
      <c r="A21" s="2"/>
      <c r="B21" s="7" t="s">
        <v>86</v>
      </c>
      <c r="C21" s="8">
        <f t="shared" si="0"/>
        <v>0</v>
      </c>
      <c r="D21" s="8"/>
      <c r="E21" s="8"/>
    </row>
    <row r="22" spans="1:5" ht="24" customHeight="1">
      <c r="A22" s="2">
        <v>1</v>
      </c>
      <c r="B22" s="21" t="s">
        <v>80</v>
      </c>
      <c r="C22" s="56">
        <f t="shared" si="0"/>
        <v>289034.871</v>
      </c>
      <c r="D22" s="56">
        <f>285706+3328.871</f>
        <v>289034.871</v>
      </c>
      <c r="E22" s="8"/>
    </row>
    <row r="23" spans="1:5" ht="24" customHeight="1">
      <c r="A23" s="2">
        <v>2</v>
      </c>
      <c r="B23" s="21" t="s">
        <v>81</v>
      </c>
      <c r="C23" s="56">
        <f t="shared" si="0"/>
        <v>0</v>
      </c>
      <c r="D23" s="56"/>
      <c r="E23" s="56"/>
    </row>
    <row r="24" spans="1:5" ht="24" customHeight="1">
      <c r="A24" s="3" t="s">
        <v>15</v>
      </c>
      <c r="B24" s="4" t="s">
        <v>87</v>
      </c>
      <c r="C24" s="56">
        <f t="shared" si="0"/>
        <v>10908</v>
      </c>
      <c r="D24" s="56">
        <v>8623</v>
      </c>
      <c r="E24" s="56">
        <v>2285</v>
      </c>
    </row>
    <row r="25" spans="1:5" ht="24" customHeight="1">
      <c r="A25" s="3" t="s">
        <v>17</v>
      </c>
      <c r="B25" s="4" t="s">
        <v>25</v>
      </c>
      <c r="C25" s="56">
        <f t="shared" si="0"/>
        <v>900</v>
      </c>
      <c r="D25" s="56">
        <v>900</v>
      </c>
      <c r="E25" s="56"/>
    </row>
    <row r="26" spans="1:5" ht="24" customHeight="1">
      <c r="A26" s="3" t="s">
        <v>4</v>
      </c>
      <c r="B26" s="4" t="s">
        <v>88</v>
      </c>
      <c r="C26" s="8">
        <f t="shared" si="0"/>
        <v>0</v>
      </c>
      <c r="D26" s="8"/>
      <c r="E26" s="8"/>
    </row>
    <row r="27" spans="1:5" ht="24" customHeight="1">
      <c r="A27" s="3" t="s">
        <v>6</v>
      </c>
      <c r="B27" s="4" t="s">
        <v>27</v>
      </c>
      <c r="C27" s="8">
        <f t="shared" si="0"/>
        <v>0</v>
      </c>
      <c r="D27" s="8"/>
      <c r="E27" s="7"/>
    </row>
    <row r="28" spans="1:5" ht="24" customHeight="1">
      <c r="A28" s="3"/>
      <c r="B28" s="7" t="s">
        <v>89</v>
      </c>
      <c r="C28" s="8">
        <f t="shared" si="0"/>
        <v>0</v>
      </c>
      <c r="D28" s="8"/>
      <c r="E28" s="7"/>
    </row>
    <row r="29" spans="1:5" ht="24" customHeight="1">
      <c r="A29" s="3" t="s">
        <v>11</v>
      </c>
      <c r="B29" s="4" t="s">
        <v>28</v>
      </c>
      <c r="C29" s="8">
        <f t="shared" si="0"/>
        <v>0</v>
      </c>
      <c r="D29" s="8"/>
      <c r="E29" s="7"/>
    </row>
    <row r="30" spans="1:5" ht="24" customHeight="1">
      <c r="A30" s="3"/>
      <c r="B30" s="7" t="s">
        <v>90</v>
      </c>
      <c r="C30" s="8">
        <f t="shared" si="0"/>
        <v>0</v>
      </c>
      <c r="D30" s="8"/>
      <c r="E30" s="7"/>
    </row>
    <row r="31" spans="1:5" ht="24" customHeight="1">
      <c r="A31" s="3" t="s">
        <v>91</v>
      </c>
      <c r="B31" s="4" t="s">
        <v>92</v>
      </c>
      <c r="C31" s="8">
        <f t="shared" si="0"/>
        <v>0</v>
      </c>
      <c r="D31" s="8"/>
      <c r="E31" s="7"/>
    </row>
  </sheetData>
  <sheetProtection/>
  <mergeCells count="11">
    <mergeCell ref="B5:B7"/>
    <mergeCell ref="C5:C7"/>
    <mergeCell ref="D5:E5"/>
    <mergeCell ref="A3:F3"/>
    <mergeCell ref="D6:D7"/>
    <mergeCell ref="A1:B1"/>
    <mergeCell ref="D1:E1"/>
    <mergeCell ref="E6:E7"/>
    <mergeCell ref="A2:E2"/>
    <mergeCell ref="A4:E4"/>
    <mergeCell ref="A5:A7"/>
  </mergeCells>
  <printOptions/>
  <pageMargins left="0.2" right="0.2" top="0.47" bottom="0.52"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8"/>
  </sheetPr>
  <dimension ref="A1:F44"/>
  <sheetViews>
    <sheetView zoomScalePageLayoutView="0" workbookViewId="0" topLeftCell="A22">
      <selection activeCell="F45" sqref="F45"/>
    </sheetView>
  </sheetViews>
  <sheetFormatPr defaultColWidth="9.140625" defaultRowHeight="12.75"/>
  <cols>
    <col min="1" max="1" width="6.57421875" style="0" customWidth="1"/>
    <col min="2" max="2" width="66.7109375" style="0" customWidth="1"/>
    <col min="3" max="3" width="27.57421875" style="0" customWidth="1"/>
  </cols>
  <sheetData>
    <row r="1" spans="1:3" ht="28.5" customHeight="1">
      <c r="A1" s="72" t="s">
        <v>70</v>
      </c>
      <c r="B1" s="72"/>
      <c r="C1" s="41" t="s">
        <v>93</v>
      </c>
    </row>
    <row r="2" spans="1:3" ht="29.25" customHeight="1">
      <c r="A2" s="59" t="s">
        <v>269</v>
      </c>
      <c r="B2" s="59"/>
      <c r="C2" s="59"/>
    </row>
    <row r="3" spans="1:6" ht="21" customHeight="1">
      <c r="A3" s="61" t="s">
        <v>270</v>
      </c>
      <c r="B3" s="61"/>
      <c r="C3" s="61"/>
      <c r="D3" s="50"/>
      <c r="E3" s="50"/>
      <c r="F3" s="50"/>
    </row>
    <row r="4" spans="1:3" ht="23.25" customHeight="1">
      <c r="A4" s="64" t="s">
        <v>35</v>
      </c>
      <c r="B4" s="64"/>
      <c r="C4" s="64"/>
    </row>
    <row r="5" spans="1:3" ht="25.5" customHeight="1">
      <c r="A5" s="42" t="s">
        <v>0</v>
      </c>
      <c r="B5" s="42" t="s">
        <v>72</v>
      </c>
      <c r="C5" s="42" t="s">
        <v>94</v>
      </c>
    </row>
    <row r="6" spans="1:3" s="31" customFormat="1" ht="25.5" customHeight="1">
      <c r="A6" s="43"/>
      <c r="B6" s="43" t="s">
        <v>19</v>
      </c>
      <c r="C6" s="44">
        <v>602597</v>
      </c>
    </row>
    <row r="7" spans="1:3" s="31" customFormat="1" ht="25.5" customHeight="1">
      <c r="A7" s="43" t="s">
        <v>3</v>
      </c>
      <c r="B7" s="45" t="s">
        <v>95</v>
      </c>
      <c r="C7" s="44">
        <v>125807</v>
      </c>
    </row>
    <row r="8" spans="1:3" s="31" customFormat="1" ht="25.5" customHeight="1">
      <c r="A8" s="43" t="s">
        <v>4</v>
      </c>
      <c r="B8" s="45" t="s">
        <v>96</v>
      </c>
      <c r="C8" s="44">
        <f>C10+C24+C42+C43</f>
        <v>476790</v>
      </c>
    </row>
    <row r="9" spans="1:3" ht="25.5" customHeight="1">
      <c r="A9" s="46"/>
      <c r="B9" s="47" t="s">
        <v>86</v>
      </c>
      <c r="C9" s="48"/>
    </row>
    <row r="10" spans="1:3" s="31" customFormat="1" ht="25.5" customHeight="1">
      <c r="A10" s="43" t="s">
        <v>6</v>
      </c>
      <c r="B10" s="45" t="s">
        <v>22</v>
      </c>
      <c r="C10" s="44">
        <v>11240</v>
      </c>
    </row>
    <row r="11" spans="1:3" ht="25.5" customHeight="1">
      <c r="A11" s="46">
        <v>1</v>
      </c>
      <c r="B11" s="47" t="s">
        <v>78</v>
      </c>
      <c r="C11" s="48"/>
    </row>
    <row r="12" spans="1:3" ht="25.5" customHeight="1">
      <c r="A12" s="46"/>
      <c r="B12" s="49" t="s">
        <v>86</v>
      </c>
      <c r="C12" s="48"/>
    </row>
    <row r="13" spans="1:3" ht="25.5" customHeight="1">
      <c r="A13" s="46" t="s">
        <v>97</v>
      </c>
      <c r="B13" s="47" t="s">
        <v>80</v>
      </c>
      <c r="C13" s="48"/>
    </row>
    <row r="14" spans="1:3" ht="25.5" customHeight="1">
      <c r="A14" s="46" t="s">
        <v>98</v>
      </c>
      <c r="B14" s="47" t="s">
        <v>81</v>
      </c>
      <c r="C14" s="48"/>
    </row>
    <row r="15" spans="1:3" ht="25.5" customHeight="1">
      <c r="A15" s="46" t="s">
        <v>99</v>
      </c>
      <c r="B15" s="47" t="s">
        <v>100</v>
      </c>
      <c r="C15" s="48"/>
    </row>
    <row r="16" spans="1:3" ht="25.5" customHeight="1">
      <c r="A16" s="46" t="s">
        <v>101</v>
      </c>
      <c r="B16" s="47" t="s">
        <v>102</v>
      </c>
      <c r="C16" s="48"/>
    </row>
    <row r="17" spans="1:3" ht="25.5" customHeight="1">
      <c r="A17" s="46" t="s">
        <v>103</v>
      </c>
      <c r="B17" s="47" t="s">
        <v>104</v>
      </c>
      <c r="C17" s="48"/>
    </row>
    <row r="18" spans="1:3" ht="25.5" customHeight="1">
      <c r="A18" s="46" t="s">
        <v>105</v>
      </c>
      <c r="B18" s="47" t="s">
        <v>106</v>
      </c>
      <c r="C18" s="48"/>
    </row>
    <row r="19" spans="1:3" ht="25.5" customHeight="1">
      <c r="A19" s="46" t="s">
        <v>107</v>
      </c>
      <c r="B19" s="47" t="s">
        <v>108</v>
      </c>
      <c r="C19" s="48"/>
    </row>
    <row r="20" spans="1:3" ht="25.5" customHeight="1">
      <c r="A20" s="46" t="s">
        <v>109</v>
      </c>
      <c r="B20" s="47" t="s">
        <v>110</v>
      </c>
      <c r="C20" s="48"/>
    </row>
    <row r="21" spans="1:3" ht="25.5" customHeight="1">
      <c r="A21" s="46" t="s">
        <v>111</v>
      </c>
      <c r="B21" s="47" t="s">
        <v>112</v>
      </c>
      <c r="C21" s="48"/>
    </row>
    <row r="22" spans="1:3" ht="25.5" customHeight="1">
      <c r="A22" s="46" t="s">
        <v>113</v>
      </c>
      <c r="B22" s="47" t="s">
        <v>114</v>
      </c>
      <c r="C22" s="48"/>
    </row>
    <row r="23" spans="1:3" ht="25.5" customHeight="1">
      <c r="A23" s="46">
        <v>2</v>
      </c>
      <c r="B23" s="47" t="s">
        <v>85</v>
      </c>
      <c r="C23" s="48">
        <v>11240</v>
      </c>
    </row>
    <row r="24" spans="1:3" s="31" customFormat="1" ht="25.5" customHeight="1">
      <c r="A24" s="43" t="s">
        <v>11</v>
      </c>
      <c r="B24" s="45" t="s">
        <v>23</v>
      </c>
      <c r="C24" s="44">
        <f>SUM(C26:C41)</f>
        <v>456027</v>
      </c>
    </row>
    <row r="25" spans="1:3" ht="25.5" customHeight="1">
      <c r="A25" s="46"/>
      <c r="B25" s="49" t="s">
        <v>86</v>
      </c>
      <c r="C25" s="48"/>
    </row>
    <row r="26" spans="1:3" ht="25.5" customHeight="1">
      <c r="A26" s="46">
        <v>1</v>
      </c>
      <c r="B26" s="47" t="s">
        <v>80</v>
      </c>
      <c r="C26" s="48">
        <f>285706+3328.871</f>
        <v>289034.871</v>
      </c>
    </row>
    <row r="27" spans="1:3" ht="25.5" customHeight="1">
      <c r="A27" s="46">
        <v>2</v>
      </c>
      <c r="B27" s="47" t="s">
        <v>273</v>
      </c>
      <c r="C27" s="48">
        <v>2000</v>
      </c>
    </row>
    <row r="28" spans="1:3" ht="25.5" customHeight="1">
      <c r="A28" s="46">
        <v>3</v>
      </c>
      <c r="B28" s="47" t="s">
        <v>100</v>
      </c>
      <c r="C28" s="48">
        <v>22678.556</v>
      </c>
    </row>
    <row r="29" spans="1:3" ht="25.5" customHeight="1">
      <c r="A29" s="46">
        <v>4</v>
      </c>
      <c r="B29" s="47" t="s">
        <v>254</v>
      </c>
      <c r="C29" s="48">
        <v>3430.965</v>
      </c>
    </row>
    <row r="30" spans="1:3" ht="25.5" customHeight="1">
      <c r="A30" s="46">
        <v>5</v>
      </c>
      <c r="B30" s="47" t="s">
        <v>271</v>
      </c>
      <c r="C30" s="48">
        <v>1659</v>
      </c>
    </row>
    <row r="31" spans="1:3" ht="25.5" customHeight="1">
      <c r="A31" s="46">
        <v>6</v>
      </c>
      <c r="B31" s="47" t="s">
        <v>272</v>
      </c>
      <c r="C31" s="48">
        <v>740</v>
      </c>
    </row>
    <row r="32" spans="1:3" ht="25.5" customHeight="1">
      <c r="A32" s="46">
        <v>7</v>
      </c>
      <c r="B32" s="47" t="s">
        <v>108</v>
      </c>
      <c r="C32" s="48">
        <v>2100</v>
      </c>
    </row>
    <row r="33" spans="1:3" ht="25.5" customHeight="1">
      <c r="A33" s="46">
        <v>8</v>
      </c>
      <c r="B33" s="47" t="s">
        <v>110</v>
      </c>
      <c r="C33" s="48">
        <v>27384.816</v>
      </c>
    </row>
    <row r="34" spans="1:3" ht="25.5" customHeight="1">
      <c r="A34" s="46">
        <v>9</v>
      </c>
      <c r="B34" s="47" t="s">
        <v>112</v>
      </c>
      <c r="C34" s="48">
        <v>31377.998</v>
      </c>
    </row>
    <row r="35" spans="1:3" ht="25.5" customHeight="1">
      <c r="A35" s="46">
        <v>10</v>
      </c>
      <c r="B35" s="47" t="s">
        <v>114</v>
      </c>
      <c r="C35" s="48">
        <v>43882.094</v>
      </c>
    </row>
    <row r="36" spans="1:3" ht="25.5" customHeight="1">
      <c r="A36" s="46">
        <v>11</v>
      </c>
      <c r="B36" s="47" t="s">
        <v>274</v>
      </c>
      <c r="C36" s="48">
        <v>600</v>
      </c>
    </row>
    <row r="37" spans="1:3" ht="25.5" customHeight="1">
      <c r="A37" s="46">
        <v>12</v>
      </c>
      <c r="B37" s="47" t="s">
        <v>275</v>
      </c>
      <c r="C37" s="48">
        <v>1583.7</v>
      </c>
    </row>
    <row r="38" spans="1:3" ht="25.5" customHeight="1">
      <c r="A38" s="46">
        <v>13</v>
      </c>
      <c r="B38" s="47" t="s">
        <v>276</v>
      </c>
      <c r="C38" s="48">
        <v>4055</v>
      </c>
    </row>
    <row r="39" spans="1:3" ht="25.5" customHeight="1">
      <c r="A39" s="46">
        <v>14</v>
      </c>
      <c r="B39" s="47" t="s">
        <v>277</v>
      </c>
      <c r="C39" s="48">
        <v>2500</v>
      </c>
    </row>
    <row r="40" spans="1:3" ht="25.5" customHeight="1">
      <c r="A40" s="46">
        <v>15</v>
      </c>
      <c r="B40" s="47" t="s">
        <v>278</v>
      </c>
      <c r="C40" s="48">
        <v>8000</v>
      </c>
    </row>
    <row r="41" spans="1:3" ht="25.5" customHeight="1">
      <c r="A41" s="46">
        <v>16</v>
      </c>
      <c r="B41" s="47" t="s">
        <v>279</v>
      </c>
      <c r="C41" s="48">
        <v>15000</v>
      </c>
    </row>
    <row r="42" spans="1:3" ht="25.5" customHeight="1">
      <c r="A42" s="43" t="s">
        <v>15</v>
      </c>
      <c r="B42" s="45" t="s">
        <v>115</v>
      </c>
      <c r="C42" s="48">
        <v>8623</v>
      </c>
    </row>
    <row r="43" spans="1:3" ht="25.5" customHeight="1">
      <c r="A43" s="43" t="s">
        <v>17</v>
      </c>
      <c r="B43" s="45" t="s">
        <v>116</v>
      </c>
      <c r="C43" s="48">
        <v>900</v>
      </c>
    </row>
    <row r="44" spans="1:3" ht="25.5" customHeight="1">
      <c r="A44" s="43" t="s">
        <v>91</v>
      </c>
      <c r="B44" s="45" t="s">
        <v>92</v>
      </c>
      <c r="C44" s="48"/>
    </row>
  </sheetData>
  <sheetProtection/>
  <mergeCells count="4">
    <mergeCell ref="A2:C2"/>
    <mergeCell ref="A4:C4"/>
    <mergeCell ref="A1:B1"/>
    <mergeCell ref="A3:C3"/>
  </mergeCells>
  <printOptions/>
  <pageMargins left="0.22" right="0.27" top="0.2" bottom="0.54" header="0.18" footer="0.5"/>
  <pageSetup horizontalDpi="600" verticalDpi="600" orientation="portrait" paperSize="9" r:id="rId1"/>
  <headerFooter alignWithMargins="0">
    <oddFooter>&amp;CPage &amp;P</oddFooter>
  </headerFooter>
</worksheet>
</file>

<file path=xl/worksheets/sheet5.xml><?xml version="1.0" encoding="utf-8"?>
<worksheet xmlns="http://schemas.openxmlformats.org/spreadsheetml/2006/main" xmlns:r="http://schemas.openxmlformats.org/officeDocument/2006/relationships">
  <sheetPr>
    <tabColor indexed="8"/>
  </sheetPr>
  <dimension ref="A1:K30"/>
  <sheetViews>
    <sheetView zoomScalePageLayoutView="0" workbookViewId="0" topLeftCell="A1">
      <pane xSplit="1" ySplit="8" topLeftCell="B18" activePane="bottomRight" state="frozen"/>
      <selection pane="topLeft" activeCell="A1" sqref="A1"/>
      <selection pane="topRight" activeCell="B1" sqref="B1"/>
      <selection pane="bottomLeft" activeCell="A9" sqref="A9"/>
      <selection pane="bottomRight" activeCell="F11" sqref="F11"/>
    </sheetView>
  </sheetViews>
  <sheetFormatPr defaultColWidth="9.140625" defaultRowHeight="12.75"/>
  <cols>
    <col min="1" max="1" width="9.140625" style="54" customWidth="1"/>
    <col min="2" max="2" width="32.7109375" style="54" customWidth="1"/>
    <col min="3" max="3" width="14.8515625" style="54" customWidth="1"/>
    <col min="4" max="4" width="15.140625" style="54" customWidth="1"/>
    <col min="5" max="5" width="14.7109375" style="54" customWidth="1"/>
    <col min="6" max="6" width="11.57421875" style="54" customWidth="1"/>
    <col min="7" max="7" width="11.421875" style="54" customWidth="1"/>
    <col min="8" max="16384" width="9.140625" style="54" customWidth="1"/>
  </cols>
  <sheetData>
    <row r="1" spans="1:11" ht="30" customHeight="1">
      <c r="A1" s="75" t="s">
        <v>70</v>
      </c>
      <c r="B1" s="75"/>
      <c r="I1" s="75" t="s">
        <v>117</v>
      </c>
      <c r="J1" s="75"/>
      <c r="K1" s="75"/>
    </row>
    <row r="2" spans="1:11" ht="28.5" customHeight="1">
      <c r="A2" s="75" t="s">
        <v>280</v>
      </c>
      <c r="B2" s="75"/>
      <c r="C2" s="75"/>
      <c r="D2" s="75"/>
      <c r="E2" s="75"/>
      <c r="F2" s="75"/>
      <c r="G2" s="75"/>
      <c r="H2" s="75"/>
      <c r="I2" s="75"/>
      <c r="J2" s="75"/>
      <c r="K2" s="75"/>
    </row>
    <row r="3" spans="1:11" ht="18" customHeight="1">
      <c r="A3" s="76" t="s">
        <v>262</v>
      </c>
      <c r="B3" s="76"/>
      <c r="C3" s="76"/>
      <c r="D3" s="76"/>
      <c r="E3" s="76"/>
      <c r="F3" s="76"/>
      <c r="G3" s="76"/>
      <c r="H3" s="76"/>
      <c r="I3" s="76"/>
      <c r="J3" s="76"/>
      <c r="K3" s="76"/>
    </row>
    <row r="4" spans="1:11" ht="12.75">
      <c r="A4" s="77" t="s">
        <v>35</v>
      </c>
      <c r="B4" s="77"/>
      <c r="C4" s="77"/>
      <c r="D4" s="77"/>
      <c r="E4" s="77"/>
      <c r="F4" s="77"/>
      <c r="G4" s="77"/>
      <c r="H4" s="77"/>
      <c r="I4" s="77"/>
      <c r="J4" s="77"/>
      <c r="K4" s="77"/>
    </row>
    <row r="5" spans="1:11" ht="28.5" customHeight="1">
      <c r="A5" s="73" t="s">
        <v>0</v>
      </c>
      <c r="B5" s="73" t="s">
        <v>118</v>
      </c>
      <c r="C5" s="73" t="s">
        <v>119</v>
      </c>
      <c r="D5" s="73" t="s">
        <v>120</v>
      </c>
      <c r="E5" s="73" t="s">
        <v>121</v>
      </c>
      <c r="F5" s="73" t="s">
        <v>122</v>
      </c>
      <c r="G5" s="73" t="s">
        <v>123</v>
      </c>
      <c r="H5" s="78" t="s">
        <v>124</v>
      </c>
      <c r="I5" s="79"/>
      <c r="J5" s="80"/>
      <c r="K5" s="73" t="s">
        <v>125</v>
      </c>
    </row>
    <row r="6" spans="1:11" ht="73.5" customHeight="1">
      <c r="A6" s="74"/>
      <c r="B6" s="74"/>
      <c r="C6" s="74"/>
      <c r="D6" s="74"/>
      <c r="E6" s="74"/>
      <c r="F6" s="74"/>
      <c r="G6" s="74"/>
      <c r="H6" s="36" t="s">
        <v>126</v>
      </c>
      <c r="I6" s="36" t="s">
        <v>127</v>
      </c>
      <c r="J6" s="36" t="s">
        <v>128</v>
      </c>
      <c r="K6" s="74"/>
    </row>
    <row r="7" spans="1:11" ht="23.25" customHeight="1">
      <c r="A7" s="16" t="s">
        <v>3</v>
      </c>
      <c r="B7" s="16" t="s">
        <v>4</v>
      </c>
      <c r="C7" s="16">
        <v>1</v>
      </c>
      <c r="D7" s="16">
        <v>2</v>
      </c>
      <c r="E7" s="16">
        <v>3</v>
      </c>
      <c r="F7" s="16">
        <v>4</v>
      </c>
      <c r="G7" s="16">
        <v>5</v>
      </c>
      <c r="H7" s="16">
        <v>6</v>
      </c>
      <c r="I7" s="16">
        <v>7</v>
      </c>
      <c r="J7" s="16">
        <v>8</v>
      </c>
      <c r="K7" s="16">
        <v>9</v>
      </c>
    </row>
    <row r="8" spans="1:11" ht="27" customHeight="1">
      <c r="A8" s="1"/>
      <c r="B8" s="1" t="s">
        <v>126</v>
      </c>
      <c r="C8" s="33">
        <f aca="true" t="shared" si="0" ref="C8:K8">C9+C27+C28+C29+C30</f>
        <v>54552.883</v>
      </c>
      <c r="D8" s="33">
        <f t="shared" si="0"/>
        <v>0</v>
      </c>
      <c r="E8" s="33">
        <f t="shared" si="0"/>
        <v>44194.977</v>
      </c>
      <c r="F8" s="33">
        <f t="shared" si="0"/>
        <v>9673</v>
      </c>
      <c r="G8" s="33">
        <f t="shared" si="0"/>
        <v>684.906</v>
      </c>
      <c r="H8" s="33">
        <f t="shared" si="0"/>
        <v>0</v>
      </c>
      <c r="I8" s="33">
        <f t="shared" si="0"/>
        <v>0</v>
      </c>
      <c r="J8" s="33">
        <f t="shared" si="0"/>
        <v>0</v>
      </c>
      <c r="K8" s="33">
        <f t="shared" si="0"/>
        <v>0</v>
      </c>
    </row>
    <row r="9" spans="1:11" ht="33" customHeight="1">
      <c r="A9" s="1" t="s">
        <v>6</v>
      </c>
      <c r="B9" s="17" t="s">
        <v>129</v>
      </c>
      <c r="C9" s="33">
        <f>SUM(C10:C26)</f>
        <v>45029.883</v>
      </c>
      <c r="D9" s="33">
        <f aca="true" t="shared" si="1" ref="D9:K9">SUM(D10:D26)</f>
        <v>0</v>
      </c>
      <c r="E9" s="33">
        <f t="shared" si="1"/>
        <v>44194.977</v>
      </c>
      <c r="F9" s="33">
        <f t="shared" si="1"/>
        <v>150</v>
      </c>
      <c r="G9" s="33">
        <f t="shared" si="1"/>
        <v>684.906</v>
      </c>
      <c r="H9" s="33">
        <f t="shared" si="1"/>
        <v>0</v>
      </c>
      <c r="I9" s="33">
        <f t="shared" si="1"/>
        <v>0</v>
      </c>
      <c r="J9" s="33">
        <f t="shared" si="1"/>
        <v>0</v>
      </c>
      <c r="K9" s="33">
        <f t="shared" si="1"/>
        <v>0</v>
      </c>
    </row>
    <row r="10" spans="1:11" ht="33" customHeight="1">
      <c r="A10" s="16">
        <v>1</v>
      </c>
      <c r="B10" s="18" t="s">
        <v>130</v>
      </c>
      <c r="C10" s="32">
        <f>SUM(D10:G10)</f>
        <v>11043.833999999999</v>
      </c>
      <c r="D10" s="16"/>
      <c r="E10" s="32">
        <f>11043.835-128.15-150</f>
        <v>10765.685</v>
      </c>
      <c r="F10" s="32">
        <v>150</v>
      </c>
      <c r="G10" s="32">
        <v>128.149</v>
      </c>
      <c r="H10" s="16"/>
      <c r="I10" s="16"/>
      <c r="J10" s="16"/>
      <c r="K10" s="16"/>
    </row>
    <row r="11" spans="1:11" ht="33" customHeight="1">
      <c r="A11" s="16">
        <v>2</v>
      </c>
      <c r="B11" s="18" t="s">
        <v>131</v>
      </c>
      <c r="C11" s="32">
        <f aca="true" t="shared" si="2" ref="C11:C30">SUM(D11:G11)</f>
        <v>2394.32</v>
      </c>
      <c r="D11" s="16"/>
      <c r="E11" s="32">
        <v>2394.32</v>
      </c>
      <c r="F11" s="32"/>
      <c r="G11" s="32">
        <v>0</v>
      </c>
      <c r="H11" s="16"/>
      <c r="I11" s="16"/>
      <c r="J11" s="16"/>
      <c r="K11" s="16"/>
    </row>
    <row r="12" spans="1:11" ht="33" customHeight="1">
      <c r="A12" s="16">
        <v>3</v>
      </c>
      <c r="B12" s="18" t="s">
        <v>132</v>
      </c>
      <c r="C12" s="32">
        <f t="shared" si="2"/>
        <v>12023.963</v>
      </c>
      <c r="D12" s="16"/>
      <c r="E12" s="32">
        <f>12023.284-175</f>
        <v>11848.284</v>
      </c>
      <c r="F12" s="8"/>
      <c r="G12" s="32">
        <v>175.679</v>
      </c>
      <c r="H12" s="16"/>
      <c r="I12" s="16"/>
      <c r="J12" s="16"/>
      <c r="K12" s="16"/>
    </row>
    <row r="13" spans="1:11" ht="33" customHeight="1">
      <c r="A13" s="16">
        <v>4</v>
      </c>
      <c r="B13" s="18" t="s">
        <v>133</v>
      </c>
      <c r="C13" s="32">
        <f t="shared" si="2"/>
        <v>1533.508</v>
      </c>
      <c r="D13" s="16"/>
      <c r="E13" s="32">
        <f>1533.51-17.18</f>
        <v>1516.33</v>
      </c>
      <c r="F13" s="8"/>
      <c r="G13" s="32">
        <v>17.178</v>
      </c>
      <c r="H13" s="16"/>
      <c r="I13" s="16"/>
      <c r="J13" s="16"/>
      <c r="K13" s="16"/>
    </row>
    <row r="14" spans="1:11" ht="33" customHeight="1">
      <c r="A14" s="16">
        <v>5</v>
      </c>
      <c r="B14" s="18" t="s">
        <v>134</v>
      </c>
      <c r="C14" s="32">
        <f t="shared" si="2"/>
        <v>871.073</v>
      </c>
      <c r="D14" s="16"/>
      <c r="E14" s="34">
        <f>871.073-15.2</f>
        <v>855.8729999999999</v>
      </c>
      <c r="F14" s="8"/>
      <c r="G14" s="34">
        <v>15.2</v>
      </c>
      <c r="H14" s="16"/>
      <c r="I14" s="16"/>
      <c r="J14" s="16"/>
      <c r="K14" s="16"/>
    </row>
    <row r="15" spans="1:11" ht="33" customHeight="1">
      <c r="A15" s="16">
        <v>6</v>
      </c>
      <c r="B15" s="18" t="s">
        <v>135</v>
      </c>
      <c r="C15" s="32">
        <f t="shared" si="2"/>
        <v>1019.943</v>
      </c>
      <c r="D15" s="16"/>
      <c r="E15" s="32">
        <f>1019.943-14.7</f>
        <v>1005.2429999999999</v>
      </c>
      <c r="F15" s="8"/>
      <c r="G15" s="32">
        <v>14.7</v>
      </c>
      <c r="H15" s="16"/>
      <c r="I15" s="16"/>
      <c r="J15" s="16"/>
      <c r="K15" s="16"/>
    </row>
    <row r="16" spans="1:11" ht="33" customHeight="1">
      <c r="A16" s="16">
        <v>7</v>
      </c>
      <c r="B16" s="18" t="s">
        <v>136</v>
      </c>
      <c r="C16" s="32">
        <f t="shared" si="2"/>
        <v>359.723</v>
      </c>
      <c r="D16" s="16"/>
      <c r="E16" s="34">
        <f>359.723-7.1</f>
        <v>352.623</v>
      </c>
      <c r="F16" s="8"/>
      <c r="G16" s="34">
        <v>7.1</v>
      </c>
      <c r="H16" s="16"/>
      <c r="I16" s="16"/>
      <c r="J16" s="16"/>
      <c r="K16" s="16"/>
    </row>
    <row r="17" spans="1:11" ht="33" customHeight="1">
      <c r="A17" s="16">
        <v>8</v>
      </c>
      <c r="B17" s="18" t="s">
        <v>137</v>
      </c>
      <c r="C17" s="32">
        <f t="shared" si="2"/>
        <v>768.11</v>
      </c>
      <c r="D17" s="16"/>
      <c r="E17" s="34">
        <f>768.11-13.5</f>
        <v>754.61</v>
      </c>
      <c r="F17" s="8"/>
      <c r="G17" s="34">
        <v>13.5</v>
      </c>
      <c r="H17" s="16"/>
      <c r="I17" s="16"/>
      <c r="J17" s="16"/>
      <c r="K17" s="16"/>
    </row>
    <row r="18" spans="1:11" ht="33" customHeight="1">
      <c r="A18" s="16">
        <v>9</v>
      </c>
      <c r="B18" s="18" t="s">
        <v>138</v>
      </c>
      <c r="C18" s="32">
        <f t="shared" si="2"/>
        <v>661.396</v>
      </c>
      <c r="D18" s="16"/>
      <c r="E18" s="34">
        <f>661.396-9.3</f>
        <v>652.096</v>
      </c>
      <c r="F18" s="8"/>
      <c r="G18" s="34">
        <v>9.3</v>
      </c>
      <c r="H18" s="16"/>
      <c r="I18" s="16"/>
      <c r="J18" s="16"/>
      <c r="K18" s="16"/>
    </row>
    <row r="19" spans="1:11" ht="33" customHeight="1">
      <c r="A19" s="16">
        <v>10</v>
      </c>
      <c r="B19" s="18" t="s">
        <v>139</v>
      </c>
      <c r="C19" s="32">
        <f t="shared" si="2"/>
        <v>1742.018</v>
      </c>
      <c r="D19" s="16"/>
      <c r="E19" s="34">
        <f>1742.018-20.1</f>
        <v>1721.9180000000001</v>
      </c>
      <c r="F19" s="8"/>
      <c r="G19" s="32">
        <v>20.1</v>
      </c>
      <c r="H19" s="16"/>
      <c r="I19" s="16"/>
      <c r="J19" s="16"/>
      <c r="K19" s="16"/>
    </row>
    <row r="20" spans="1:11" ht="33" customHeight="1">
      <c r="A20" s="16">
        <v>11</v>
      </c>
      <c r="B20" s="18" t="s">
        <v>140</v>
      </c>
      <c r="C20" s="32">
        <f t="shared" si="2"/>
        <v>1364.201</v>
      </c>
      <c r="D20" s="16"/>
      <c r="E20" s="32">
        <v>1337.801</v>
      </c>
      <c r="F20" s="8"/>
      <c r="G20" s="32">
        <v>26.4</v>
      </c>
      <c r="H20" s="16"/>
      <c r="I20" s="16"/>
      <c r="J20" s="16"/>
      <c r="K20" s="16"/>
    </row>
    <row r="21" spans="1:11" ht="33" customHeight="1">
      <c r="A21" s="16">
        <v>12</v>
      </c>
      <c r="B21" s="18" t="s">
        <v>141</v>
      </c>
      <c r="C21" s="32">
        <f t="shared" si="2"/>
        <v>958.695</v>
      </c>
      <c r="D21" s="16"/>
      <c r="E21" s="32">
        <f>958.695-5.4</f>
        <v>953.2950000000001</v>
      </c>
      <c r="F21" s="8"/>
      <c r="G21" s="32">
        <v>5.4</v>
      </c>
      <c r="H21" s="16"/>
      <c r="I21" s="16"/>
      <c r="J21" s="16"/>
      <c r="K21" s="16"/>
    </row>
    <row r="22" spans="1:11" ht="33" customHeight="1">
      <c r="A22" s="16">
        <v>13</v>
      </c>
      <c r="B22" s="18" t="s">
        <v>256</v>
      </c>
      <c r="C22" s="32">
        <f t="shared" si="2"/>
        <v>4041.793</v>
      </c>
      <c r="D22" s="16"/>
      <c r="E22" s="32">
        <f>4041.793-160.5</f>
        <v>3881.293</v>
      </c>
      <c r="F22" s="8"/>
      <c r="G22" s="32">
        <f>67.3+93.2</f>
        <v>160.5</v>
      </c>
      <c r="H22" s="16"/>
      <c r="I22" s="16"/>
      <c r="J22" s="16"/>
      <c r="K22" s="16" t="s">
        <v>8</v>
      </c>
    </row>
    <row r="23" spans="1:11" ht="33" customHeight="1">
      <c r="A23" s="16">
        <v>14</v>
      </c>
      <c r="B23" s="18" t="s">
        <v>255</v>
      </c>
      <c r="C23" s="32">
        <f t="shared" si="2"/>
        <v>3430.965</v>
      </c>
      <c r="D23" s="16"/>
      <c r="E23" s="32">
        <f>3430.965-26.6</f>
        <v>3404.3650000000002</v>
      </c>
      <c r="F23" s="8"/>
      <c r="G23" s="32">
        <v>26.6</v>
      </c>
      <c r="H23" s="16"/>
      <c r="I23" s="16"/>
      <c r="J23" s="16"/>
      <c r="K23" s="16"/>
    </row>
    <row r="24" spans="1:11" ht="33" customHeight="1">
      <c r="A24" s="16">
        <v>15</v>
      </c>
      <c r="B24" s="18" t="s">
        <v>143</v>
      </c>
      <c r="C24" s="32">
        <f t="shared" si="2"/>
        <v>2370.176</v>
      </c>
      <c r="D24" s="16"/>
      <c r="E24" s="32">
        <f>2370.176-58.6</f>
        <v>2311.576</v>
      </c>
      <c r="F24" s="8"/>
      <c r="G24" s="32">
        <f>35.6+23</f>
        <v>58.6</v>
      </c>
      <c r="H24" s="16"/>
      <c r="I24" s="16"/>
      <c r="J24" s="16"/>
      <c r="K24" s="16"/>
    </row>
    <row r="25" spans="1:11" ht="33" customHeight="1">
      <c r="A25" s="16">
        <v>16</v>
      </c>
      <c r="B25" s="18" t="s">
        <v>144</v>
      </c>
      <c r="C25" s="32">
        <f t="shared" si="2"/>
        <v>187.922</v>
      </c>
      <c r="D25" s="16"/>
      <c r="E25" s="34">
        <f>187.922-3.1</f>
        <v>184.822</v>
      </c>
      <c r="F25" s="8"/>
      <c r="G25" s="34">
        <v>3.1</v>
      </c>
      <c r="H25" s="16"/>
      <c r="I25" s="16"/>
      <c r="J25" s="16"/>
      <c r="K25" s="16"/>
    </row>
    <row r="26" spans="1:11" ht="33" customHeight="1">
      <c r="A26" s="16">
        <v>17</v>
      </c>
      <c r="B26" s="18" t="s">
        <v>145</v>
      </c>
      <c r="C26" s="32">
        <f t="shared" si="2"/>
        <v>258.243</v>
      </c>
      <c r="D26" s="16"/>
      <c r="E26" s="34">
        <f>258.243-3.4</f>
        <v>254.843</v>
      </c>
      <c r="F26" s="8"/>
      <c r="G26" s="34">
        <v>3.4</v>
      </c>
      <c r="H26" s="16"/>
      <c r="I26" s="16"/>
      <c r="J26" s="16"/>
      <c r="K26" s="16"/>
    </row>
    <row r="27" spans="1:11" s="31" customFormat="1" ht="33" customHeight="1">
      <c r="A27" s="1" t="s">
        <v>11</v>
      </c>
      <c r="B27" s="17" t="s">
        <v>122</v>
      </c>
      <c r="C27" s="33">
        <f t="shared" si="2"/>
        <v>8623</v>
      </c>
      <c r="D27" s="1"/>
      <c r="E27" s="35"/>
      <c r="F27" s="33">
        <v>8623</v>
      </c>
      <c r="G27" s="34"/>
      <c r="H27" s="1"/>
      <c r="I27" s="1"/>
      <c r="J27" s="1"/>
      <c r="K27" s="1"/>
    </row>
    <row r="28" spans="1:11" s="31" customFormat="1" ht="33" customHeight="1">
      <c r="A28" s="1" t="s">
        <v>15</v>
      </c>
      <c r="B28" s="17" t="s">
        <v>146</v>
      </c>
      <c r="C28" s="33">
        <f t="shared" si="2"/>
        <v>900</v>
      </c>
      <c r="D28" s="1"/>
      <c r="E28" s="35"/>
      <c r="F28" s="33">
        <v>900</v>
      </c>
      <c r="G28" s="5"/>
      <c r="H28" s="1"/>
      <c r="I28" s="1"/>
      <c r="J28" s="1"/>
      <c r="K28" s="1"/>
    </row>
    <row r="29" spans="1:11" s="31" customFormat="1" ht="33" customHeight="1">
      <c r="A29" s="1" t="s">
        <v>17</v>
      </c>
      <c r="B29" s="17" t="s">
        <v>147</v>
      </c>
      <c r="C29" s="33">
        <f t="shared" si="2"/>
        <v>0</v>
      </c>
      <c r="D29" s="1"/>
      <c r="E29" s="35"/>
      <c r="F29" s="33"/>
      <c r="G29" s="5"/>
      <c r="H29" s="1"/>
      <c r="I29" s="1"/>
      <c r="J29" s="1"/>
      <c r="K29" s="1"/>
    </row>
    <row r="30" spans="1:11" s="31" customFormat="1" ht="33" customHeight="1">
      <c r="A30" s="1" t="s">
        <v>148</v>
      </c>
      <c r="B30" s="17" t="s">
        <v>125</v>
      </c>
      <c r="C30" s="33">
        <f t="shared" si="2"/>
        <v>0</v>
      </c>
      <c r="D30" s="1"/>
      <c r="E30" s="35"/>
      <c r="F30" s="33"/>
      <c r="G30" s="5"/>
      <c r="H30" s="1"/>
      <c r="I30" s="1"/>
      <c r="J30" s="1"/>
      <c r="K30" s="1"/>
    </row>
  </sheetData>
  <sheetProtection/>
  <mergeCells count="14">
    <mergeCell ref="E5:E6"/>
    <mergeCell ref="F5:F6"/>
    <mergeCell ref="G5:G6"/>
    <mergeCell ref="H5:J5"/>
    <mergeCell ref="A5:A6"/>
    <mergeCell ref="B5:B6"/>
    <mergeCell ref="A1:B1"/>
    <mergeCell ref="I1:K1"/>
    <mergeCell ref="C5:C6"/>
    <mergeCell ref="D5:D6"/>
    <mergeCell ref="K5:K6"/>
    <mergeCell ref="A2:K2"/>
    <mergeCell ref="A3:K3"/>
    <mergeCell ref="A4:K4"/>
  </mergeCells>
  <printOptions/>
  <pageMargins left="0.24" right="0.2" top="0.19" bottom="0.53" header="0.16" footer="0.5"/>
  <pageSetup horizontalDpi="600" verticalDpi="600" orientation="landscape" paperSize="9" r:id="rId1"/>
  <headerFooter alignWithMargins="0">
    <oddFooter>&amp;CPage &amp;P</oddFooter>
  </headerFooter>
</worksheet>
</file>

<file path=xl/worksheets/sheet6.xml><?xml version="1.0" encoding="utf-8"?>
<worksheet xmlns="http://schemas.openxmlformats.org/spreadsheetml/2006/main" xmlns:r="http://schemas.openxmlformats.org/officeDocument/2006/relationships">
  <sheetPr>
    <tabColor indexed="8"/>
  </sheetPr>
  <dimension ref="A1:O30"/>
  <sheetViews>
    <sheetView zoomScalePageLayoutView="0" workbookViewId="0" topLeftCell="A2">
      <pane xSplit="1" ySplit="8" topLeftCell="B10" activePane="bottomRight" state="frozen"/>
      <selection pane="topLeft" activeCell="A2" sqref="A2"/>
      <selection pane="topRight" activeCell="B2" sqref="B2"/>
      <selection pane="bottomLeft" activeCell="A10" sqref="A10"/>
      <selection pane="bottomRight" activeCell="N23" sqref="N23"/>
    </sheetView>
  </sheetViews>
  <sheetFormatPr defaultColWidth="9.140625" defaultRowHeight="12.75"/>
  <cols>
    <col min="1" max="1" width="6.421875" style="0" customWidth="1"/>
    <col min="2" max="2" width="20.7109375" style="0" customWidth="1"/>
    <col min="3" max="3" width="8.8515625" style="0" customWidth="1"/>
    <col min="4" max="4" width="9.28125" style="0" customWidth="1"/>
    <col min="5" max="5" width="8.140625" style="0" customWidth="1"/>
  </cols>
  <sheetData>
    <row r="1" spans="1:15" ht="12.75">
      <c r="A1" s="81" t="s">
        <v>236</v>
      </c>
      <c r="B1" s="81"/>
      <c r="C1" s="81"/>
      <c r="D1" s="81"/>
      <c r="O1" s="12" t="s">
        <v>166</v>
      </c>
    </row>
    <row r="2" ht="12.75">
      <c r="A2" s="20"/>
    </row>
    <row r="3" spans="1:15" ht="30" customHeight="1">
      <c r="A3" s="60" t="s">
        <v>281</v>
      </c>
      <c r="B3" s="60"/>
      <c r="C3" s="60"/>
      <c r="D3" s="60"/>
      <c r="E3" s="60"/>
      <c r="F3" s="60"/>
      <c r="G3" s="60"/>
      <c r="H3" s="60"/>
      <c r="I3" s="60"/>
      <c r="J3" s="60"/>
      <c r="K3" s="60"/>
      <c r="L3" s="60"/>
      <c r="M3" s="60"/>
      <c r="N3" s="60"/>
      <c r="O3" s="60"/>
    </row>
    <row r="4" spans="1:15" ht="22.5" customHeight="1">
      <c r="A4" s="63" t="s">
        <v>262</v>
      </c>
      <c r="B4" s="63"/>
      <c r="C4" s="63"/>
      <c r="D4" s="63"/>
      <c r="E4" s="63"/>
      <c r="F4" s="63"/>
      <c r="G4" s="63"/>
      <c r="H4" s="63"/>
      <c r="I4" s="63"/>
      <c r="J4" s="63"/>
      <c r="K4" s="63"/>
      <c r="L4" s="63"/>
      <c r="M4" s="63"/>
      <c r="N4" s="63"/>
      <c r="O4" s="63"/>
    </row>
    <row r="5" spans="1:15" ht="12.75">
      <c r="A5" s="64" t="s">
        <v>35</v>
      </c>
      <c r="B5" s="64"/>
      <c r="C5" s="64"/>
      <c r="D5" s="64"/>
      <c r="E5" s="64"/>
      <c r="F5" s="64"/>
      <c r="G5" s="64"/>
      <c r="H5" s="64"/>
      <c r="I5" s="64"/>
      <c r="J5" s="64"/>
      <c r="K5" s="64"/>
      <c r="L5" s="64"/>
      <c r="M5" s="64"/>
      <c r="N5" s="64"/>
      <c r="O5" s="64"/>
    </row>
    <row r="6" spans="1:15" ht="18.75" customHeight="1">
      <c r="A6" s="73" t="s">
        <v>0</v>
      </c>
      <c r="B6" s="73" t="s">
        <v>118</v>
      </c>
      <c r="C6" s="73" t="s">
        <v>126</v>
      </c>
      <c r="D6" s="82" t="s">
        <v>150</v>
      </c>
      <c r="E6" s="82"/>
      <c r="F6" s="82"/>
      <c r="G6" s="82"/>
      <c r="H6" s="82"/>
      <c r="I6" s="82"/>
      <c r="J6" s="82"/>
      <c r="K6" s="82"/>
      <c r="L6" s="82"/>
      <c r="M6" s="82"/>
      <c r="N6" s="82"/>
      <c r="O6" s="82"/>
    </row>
    <row r="7" spans="1:15" ht="24.75" customHeight="1">
      <c r="A7" s="83"/>
      <c r="B7" s="83"/>
      <c r="C7" s="83"/>
      <c r="D7" s="73" t="s">
        <v>151</v>
      </c>
      <c r="E7" s="73" t="s">
        <v>152</v>
      </c>
      <c r="F7" s="73" t="s">
        <v>153</v>
      </c>
      <c r="G7" s="73" t="s">
        <v>154</v>
      </c>
      <c r="H7" s="73" t="s">
        <v>155</v>
      </c>
      <c r="I7" s="73" t="s">
        <v>156</v>
      </c>
      <c r="J7" s="73" t="s">
        <v>157</v>
      </c>
      <c r="K7" s="73" t="s">
        <v>158</v>
      </c>
      <c r="L7" s="82" t="s">
        <v>150</v>
      </c>
      <c r="M7" s="82"/>
      <c r="N7" s="73" t="s">
        <v>159</v>
      </c>
      <c r="O7" s="73" t="s">
        <v>160</v>
      </c>
    </row>
    <row r="8" spans="1:15" ht="132" customHeight="1">
      <c r="A8" s="74"/>
      <c r="B8" s="74"/>
      <c r="C8" s="74"/>
      <c r="D8" s="74"/>
      <c r="E8" s="74"/>
      <c r="F8" s="74"/>
      <c r="G8" s="74"/>
      <c r="H8" s="74"/>
      <c r="I8" s="74"/>
      <c r="J8" s="74"/>
      <c r="K8" s="74"/>
      <c r="L8" s="36" t="s">
        <v>161</v>
      </c>
      <c r="M8" s="36" t="s">
        <v>162</v>
      </c>
      <c r="N8" s="74"/>
      <c r="O8" s="74"/>
    </row>
    <row r="9" spans="1:15" ht="12.75">
      <c r="A9" s="16" t="s">
        <v>3</v>
      </c>
      <c r="B9" s="16" t="s">
        <v>4</v>
      </c>
      <c r="C9" s="16">
        <v>1</v>
      </c>
      <c r="D9" s="16">
        <v>2</v>
      </c>
      <c r="E9" s="16">
        <v>3</v>
      </c>
      <c r="F9" s="16">
        <v>4</v>
      </c>
      <c r="G9" s="16">
        <v>5</v>
      </c>
      <c r="H9" s="16">
        <v>6</v>
      </c>
      <c r="I9" s="16">
        <v>7</v>
      </c>
      <c r="J9" s="16">
        <v>8</v>
      </c>
      <c r="K9" s="16">
        <v>9</v>
      </c>
      <c r="L9" s="16">
        <v>10</v>
      </c>
      <c r="M9" s="16">
        <v>11</v>
      </c>
      <c r="N9" s="16">
        <v>12</v>
      </c>
      <c r="O9" s="16">
        <v>13</v>
      </c>
    </row>
    <row r="10" spans="1:15" ht="27" customHeight="1">
      <c r="A10" s="1"/>
      <c r="B10" s="1" t="s">
        <v>126</v>
      </c>
      <c r="C10" s="39">
        <f>SUM(C11:C29)</f>
        <v>400592.674</v>
      </c>
      <c r="D10" s="39">
        <f aca="true" t="shared" si="0" ref="D10:O10">SUM(D11:D29)</f>
        <v>288017.576</v>
      </c>
      <c r="E10" s="39">
        <f t="shared" si="0"/>
        <v>0</v>
      </c>
      <c r="F10" s="39">
        <f t="shared" si="0"/>
        <v>4533.389</v>
      </c>
      <c r="G10" s="39">
        <f t="shared" si="0"/>
        <v>3404.3650000000002</v>
      </c>
      <c r="H10" s="39">
        <f t="shared" si="0"/>
        <v>0</v>
      </c>
      <c r="I10" s="39">
        <f t="shared" si="0"/>
        <v>0</v>
      </c>
      <c r="J10" s="39">
        <f t="shared" si="0"/>
        <v>2100</v>
      </c>
      <c r="K10" s="39">
        <f t="shared" si="0"/>
        <v>27384.816</v>
      </c>
      <c r="L10" s="39">
        <f t="shared" si="0"/>
        <v>0</v>
      </c>
      <c r="M10" s="39">
        <f t="shared" si="0"/>
        <v>0</v>
      </c>
      <c r="N10" s="39">
        <f t="shared" si="0"/>
        <v>31270.433999999997</v>
      </c>
      <c r="O10" s="39">
        <f t="shared" si="0"/>
        <v>43882.094</v>
      </c>
    </row>
    <row r="11" spans="1:15" ht="27" customHeight="1">
      <c r="A11" s="16">
        <v>1</v>
      </c>
      <c r="B11" s="18" t="s">
        <v>237</v>
      </c>
      <c r="C11" s="37">
        <f>D11+E11+F11+G11+H11+I11+J11+K11+N11+O11</f>
        <v>2311.576</v>
      </c>
      <c r="D11" s="37">
        <f>'74'!E24</f>
        <v>2311.576</v>
      </c>
      <c r="E11" s="37"/>
      <c r="F11" s="37"/>
      <c r="G11" s="37"/>
      <c r="H11" s="37"/>
      <c r="I11" s="37"/>
      <c r="J11" s="37"/>
      <c r="K11" s="37"/>
      <c r="L11" s="37"/>
      <c r="M11" s="37"/>
      <c r="N11" s="37"/>
      <c r="O11" s="37"/>
    </row>
    <row r="12" spans="1:15" ht="27" customHeight="1">
      <c r="A12" s="16">
        <v>2</v>
      </c>
      <c r="B12" s="18" t="s">
        <v>238</v>
      </c>
      <c r="C12" s="37">
        <f aca="true" t="shared" si="1" ref="C12:C29">D12+E12+F12+G12+H12+I12+J12+K12+N12+O12</f>
        <v>652.096</v>
      </c>
      <c r="D12" s="37"/>
      <c r="E12" s="37"/>
      <c r="F12" s="37">
        <f>'74'!E18</f>
        <v>652.096</v>
      </c>
      <c r="G12" s="37"/>
      <c r="H12" s="37"/>
      <c r="I12" s="37"/>
      <c r="J12" s="37"/>
      <c r="K12" s="37"/>
      <c r="L12" s="37"/>
      <c r="M12" s="37"/>
      <c r="N12" s="37"/>
      <c r="O12" s="37"/>
    </row>
    <row r="13" spans="1:15" ht="41.25" customHeight="1">
      <c r="A13" s="16">
        <v>3</v>
      </c>
      <c r="B13" s="18" t="s">
        <v>239</v>
      </c>
      <c r="C13" s="37">
        <f t="shared" si="1"/>
        <v>3881.293</v>
      </c>
      <c r="D13" s="37"/>
      <c r="E13" s="37"/>
      <c r="F13" s="37">
        <f>'74'!E22</f>
        <v>3881.293</v>
      </c>
      <c r="G13" s="37"/>
      <c r="H13" s="37"/>
      <c r="I13" s="37"/>
      <c r="J13" s="37"/>
      <c r="K13" s="37"/>
      <c r="L13" s="37"/>
      <c r="M13" s="37"/>
      <c r="N13" s="37"/>
      <c r="O13" s="37"/>
    </row>
    <row r="14" spans="1:15" ht="41.25" customHeight="1">
      <c r="A14" s="16">
        <v>4</v>
      </c>
      <c r="B14" s="18" t="s">
        <v>240</v>
      </c>
      <c r="C14" s="37">
        <f t="shared" si="1"/>
        <v>3404.3650000000002</v>
      </c>
      <c r="D14" s="37"/>
      <c r="E14" s="37"/>
      <c r="F14" s="37"/>
      <c r="G14" s="37">
        <f>'74'!E23</f>
        <v>3404.3650000000002</v>
      </c>
      <c r="H14" s="37"/>
      <c r="I14" s="37"/>
      <c r="J14" s="37"/>
      <c r="K14" s="37"/>
      <c r="L14" s="37"/>
      <c r="M14" s="37"/>
      <c r="N14" s="37"/>
      <c r="O14" s="37"/>
    </row>
    <row r="15" spans="1:15" ht="27" customHeight="1">
      <c r="A15" s="16">
        <v>6</v>
      </c>
      <c r="B15" s="18" t="s">
        <v>242</v>
      </c>
      <c r="C15" s="37">
        <f t="shared" si="1"/>
        <v>285706</v>
      </c>
      <c r="D15" s="37">
        <v>285706</v>
      </c>
      <c r="E15" s="37"/>
      <c r="F15" s="37"/>
      <c r="G15" s="37"/>
      <c r="H15" s="37"/>
      <c r="I15" s="37"/>
      <c r="J15" s="37"/>
      <c r="K15" s="37"/>
      <c r="L15" s="37"/>
      <c r="M15" s="37"/>
      <c r="N15" s="37"/>
      <c r="O15" s="37"/>
    </row>
    <row r="16" spans="1:15" ht="27" customHeight="1">
      <c r="A16" s="16">
        <v>7</v>
      </c>
      <c r="B16" s="18" t="s">
        <v>241</v>
      </c>
      <c r="C16" s="37">
        <f t="shared" si="1"/>
        <v>2100</v>
      </c>
      <c r="D16" s="37"/>
      <c r="E16" s="37"/>
      <c r="F16" s="37"/>
      <c r="G16" s="37"/>
      <c r="H16" s="37"/>
      <c r="I16" s="37"/>
      <c r="J16" s="37">
        <v>2100</v>
      </c>
      <c r="K16" s="37"/>
      <c r="L16" s="37"/>
      <c r="M16" s="37"/>
      <c r="N16" s="37"/>
      <c r="O16" s="37"/>
    </row>
    <row r="17" spans="1:15" ht="27" customHeight="1">
      <c r="A17" s="16">
        <v>8</v>
      </c>
      <c r="B17" s="18" t="s">
        <v>243</v>
      </c>
      <c r="C17" s="37">
        <f t="shared" si="1"/>
        <v>43882.094</v>
      </c>
      <c r="D17" s="37"/>
      <c r="E17" s="37"/>
      <c r="F17" s="37"/>
      <c r="G17" s="37"/>
      <c r="H17" s="37"/>
      <c r="I17" s="37"/>
      <c r="J17" s="37"/>
      <c r="K17" s="37"/>
      <c r="L17" s="37"/>
      <c r="M17" s="37"/>
      <c r="N17" s="37"/>
      <c r="O17" s="37">
        <v>43882.094</v>
      </c>
    </row>
    <row r="18" spans="1:15" ht="27" customHeight="1">
      <c r="A18" s="16">
        <v>9</v>
      </c>
      <c r="B18" s="18" t="s">
        <v>244</v>
      </c>
      <c r="C18" s="37">
        <f t="shared" si="1"/>
        <v>27384.816</v>
      </c>
      <c r="D18" s="37"/>
      <c r="E18" s="37"/>
      <c r="F18" s="37"/>
      <c r="G18" s="37"/>
      <c r="H18" s="37"/>
      <c r="I18" s="37"/>
      <c r="J18" s="37"/>
      <c r="K18" s="37">
        <f>'73'!C33</f>
        <v>27384.816</v>
      </c>
      <c r="L18" s="37"/>
      <c r="M18" s="37"/>
      <c r="N18" s="37"/>
      <c r="O18" s="37"/>
    </row>
    <row r="19" spans="1:15" ht="27" customHeight="1">
      <c r="A19" s="16">
        <v>10</v>
      </c>
      <c r="B19" s="18" t="s">
        <v>245</v>
      </c>
      <c r="C19" s="37">
        <f t="shared" si="1"/>
        <v>10765.685</v>
      </c>
      <c r="D19" s="37"/>
      <c r="E19" s="37"/>
      <c r="F19" s="37"/>
      <c r="G19" s="37"/>
      <c r="H19" s="37"/>
      <c r="I19" s="37"/>
      <c r="J19" s="37"/>
      <c r="K19" s="37"/>
      <c r="L19" s="37"/>
      <c r="M19" s="37"/>
      <c r="N19" s="37">
        <f>'74'!E10</f>
        <v>10765.685</v>
      </c>
      <c r="O19" s="37"/>
    </row>
    <row r="20" spans="1:15" ht="27" customHeight="1">
      <c r="A20" s="16">
        <v>11</v>
      </c>
      <c r="B20" s="18" t="s">
        <v>131</v>
      </c>
      <c r="C20" s="37">
        <f t="shared" si="1"/>
        <v>2394.32</v>
      </c>
      <c r="D20" s="37"/>
      <c r="E20" s="37"/>
      <c r="F20" s="37"/>
      <c r="G20" s="37"/>
      <c r="H20" s="37"/>
      <c r="I20" s="37"/>
      <c r="J20" s="37"/>
      <c r="K20" s="37"/>
      <c r="L20" s="37"/>
      <c r="M20" s="37"/>
      <c r="N20" s="37">
        <f>'74'!E11</f>
        <v>2394.32</v>
      </c>
      <c r="O20" s="37"/>
    </row>
    <row r="21" spans="1:15" ht="27" customHeight="1">
      <c r="A21" s="16">
        <v>12</v>
      </c>
      <c r="B21" s="18" t="s">
        <v>132</v>
      </c>
      <c r="C21" s="37">
        <f t="shared" si="1"/>
        <v>11848.284</v>
      </c>
      <c r="D21" s="37"/>
      <c r="E21" s="37"/>
      <c r="F21" s="37"/>
      <c r="G21" s="37"/>
      <c r="H21" s="37"/>
      <c r="I21" s="37"/>
      <c r="J21" s="37"/>
      <c r="K21" s="37"/>
      <c r="L21" s="37"/>
      <c r="M21" s="37"/>
      <c r="N21" s="37">
        <f>'74'!E12</f>
        <v>11848.284</v>
      </c>
      <c r="O21" s="37"/>
    </row>
    <row r="22" spans="1:15" ht="27" customHeight="1">
      <c r="A22" s="16">
        <v>13</v>
      </c>
      <c r="B22" s="18" t="s">
        <v>140</v>
      </c>
      <c r="C22" s="37">
        <f t="shared" si="1"/>
        <v>1337.801</v>
      </c>
      <c r="D22" s="37"/>
      <c r="E22" s="37"/>
      <c r="F22" s="37"/>
      <c r="G22" s="37"/>
      <c r="H22" s="37"/>
      <c r="I22" s="37"/>
      <c r="J22" s="37"/>
      <c r="K22" s="37"/>
      <c r="L22" s="37"/>
      <c r="M22" s="37"/>
      <c r="N22" s="37">
        <f>'74'!E20</f>
        <v>1337.801</v>
      </c>
      <c r="O22" s="37"/>
    </row>
    <row r="23" spans="1:15" ht="27" customHeight="1">
      <c r="A23" s="16">
        <v>14</v>
      </c>
      <c r="B23" s="18" t="s">
        <v>246</v>
      </c>
      <c r="C23" s="37">
        <f t="shared" si="1"/>
        <v>1516.33</v>
      </c>
      <c r="D23" s="37"/>
      <c r="E23" s="37"/>
      <c r="F23" s="37"/>
      <c r="G23" s="37"/>
      <c r="H23" s="37"/>
      <c r="I23" s="37"/>
      <c r="J23" s="37"/>
      <c r="K23" s="37"/>
      <c r="L23" s="37"/>
      <c r="M23" s="37"/>
      <c r="N23" s="37">
        <f>'74'!E13</f>
        <v>1516.33</v>
      </c>
      <c r="O23" s="37"/>
    </row>
    <row r="24" spans="1:15" ht="27" customHeight="1">
      <c r="A24" s="16">
        <v>15</v>
      </c>
      <c r="B24" s="18" t="s">
        <v>247</v>
      </c>
      <c r="C24" s="37">
        <f t="shared" si="1"/>
        <v>855.8729999999999</v>
      </c>
      <c r="D24" s="37"/>
      <c r="E24" s="37"/>
      <c r="F24" s="37"/>
      <c r="G24" s="37"/>
      <c r="H24" s="37"/>
      <c r="I24" s="37"/>
      <c r="J24" s="37"/>
      <c r="K24" s="37"/>
      <c r="L24" s="37"/>
      <c r="M24" s="37"/>
      <c r="N24" s="37">
        <f>'74'!E14</f>
        <v>855.8729999999999</v>
      </c>
      <c r="O24" s="37"/>
    </row>
    <row r="25" spans="1:15" ht="27" customHeight="1">
      <c r="A25" s="16">
        <v>16</v>
      </c>
      <c r="B25" s="18" t="s">
        <v>248</v>
      </c>
      <c r="C25" s="37">
        <f t="shared" si="1"/>
        <v>754.61</v>
      </c>
      <c r="D25" s="37"/>
      <c r="E25" s="37"/>
      <c r="F25" s="37"/>
      <c r="G25" s="37"/>
      <c r="H25" s="37"/>
      <c r="I25" s="37"/>
      <c r="J25" s="37"/>
      <c r="K25" s="37"/>
      <c r="L25" s="37"/>
      <c r="M25" s="37"/>
      <c r="N25" s="37">
        <f>'74'!E17</f>
        <v>754.61</v>
      </c>
      <c r="O25" s="37"/>
    </row>
    <row r="26" spans="1:15" ht="27" customHeight="1">
      <c r="A26" s="16">
        <v>17</v>
      </c>
      <c r="B26" s="18" t="s">
        <v>249</v>
      </c>
      <c r="C26" s="37">
        <f t="shared" si="1"/>
        <v>1005.2429999999999</v>
      </c>
      <c r="D26" s="37"/>
      <c r="E26" s="37"/>
      <c r="F26" s="37"/>
      <c r="G26" s="37"/>
      <c r="H26" s="37"/>
      <c r="I26" s="37"/>
      <c r="J26" s="37"/>
      <c r="K26" s="37"/>
      <c r="L26" s="37"/>
      <c r="M26" s="37"/>
      <c r="N26" s="37">
        <f>'74'!E15</f>
        <v>1005.2429999999999</v>
      </c>
      <c r="O26" s="37"/>
    </row>
    <row r="27" spans="1:15" ht="27" customHeight="1">
      <c r="A27" s="16">
        <v>18</v>
      </c>
      <c r="B27" s="18" t="s">
        <v>136</v>
      </c>
      <c r="C27" s="37">
        <f t="shared" si="1"/>
        <v>352.623</v>
      </c>
      <c r="D27" s="37"/>
      <c r="E27" s="37"/>
      <c r="F27" s="37"/>
      <c r="G27" s="37"/>
      <c r="H27" s="37"/>
      <c r="I27" s="37"/>
      <c r="J27" s="37"/>
      <c r="K27" s="37"/>
      <c r="L27" s="37"/>
      <c r="M27" s="37"/>
      <c r="N27" s="37">
        <f>'74'!E16</f>
        <v>352.623</v>
      </c>
      <c r="O27" s="37"/>
    </row>
    <row r="28" spans="1:15" ht="27" customHeight="1">
      <c r="A28" s="16">
        <v>19</v>
      </c>
      <c r="B28" s="18" t="s">
        <v>144</v>
      </c>
      <c r="C28" s="37">
        <f t="shared" si="1"/>
        <v>184.822</v>
      </c>
      <c r="D28" s="37"/>
      <c r="E28" s="37"/>
      <c r="F28" s="37"/>
      <c r="G28" s="37"/>
      <c r="H28" s="37"/>
      <c r="I28" s="37"/>
      <c r="J28" s="37"/>
      <c r="K28" s="37"/>
      <c r="L28" s="37"/>
      <c r="M28" s="37"/>
      <c r="N28" s="37">
        <f>'74'!E25</f>
        <v>184.822</v>
      </c>
      <c r="O28" s="37"/>
    </row>
    <row r="29" spans="1:15" ht="27" customHeight="1">
      <c r="A29" s="16">
        <v>20</v>
      </c>
      <c r="B29" s="18" t="s">
        <v>145</v>
      </c>
      <c r="C29" s="37">
        <f t="shared" si="1"/>
        <v>254.843</v>
      </c>
      <c r="D29" s="37"/>
      <c r="E29" s="37"/>
      <c r="F29" s="37"/>
      <c r="G29" s="37"/>
      <c r="H29" s="37"/>
      <c r="I29" s="37"/>
      <c r="J29" s="37"/>
      <c r="K29" s="37"/>
      <c r="L29" s="37"/>
      <c r="M29" s="37"/>
      <c r="N29" s="37">
        <f>'74'!E26</f>
        <v>254.843</v>
      </c>
      <c r="O29" s="37"/>
    </row>
    <row r="30" spans="1:15" ht="27" customHeight="1">
      <c r="A30" s="16" t="s">
        <v>165</v>
      </c>
      <c r="B30" s="18" t="s">
        <v>165</v>
      </c>
      <c r="C30" s="16"/>
      <c r="D30" s="16"/>
      <c r="E30" s="16"/>
      <c r="F30" s="16"/>
      <c r="G30" s="16"/>
      <c r="H30" s="16"/>
      <c r="I30" s="16"/>
      <c r="J30" s="16"/>
      <c r="K30" s="16"/>
      <c r="L30" s="16"/>
      <c r="M30" s="16"/>
      <c r="N30" s="16"/>
      <c r="O30" s="16"/>
    </row>
  </sheetData>
  <sheetProtection/>
  <mergeCells count="19">
    <mergeCell ref="A4:O4"/>
    <mergeCell ref="A5:O5"/>
    <mergeCell ref="J7:J8"/>
    <mergeCell ref="K7:K8"/>
    <mergeCell ref="L7:M7"/>
    <mergeCell ref="N7:N8"/>
    <mergeCell ref="A6:A8"/>
    <mergeCell ref="B6:B8"/>
    <mergeCell ref="C6:C8"/>
    <mergeCell ref="A1:D1"/>
    <mergeCell ref="D6:O6"/>
    <mergeCell ref="D7:D8"/>
    <mergeCell ref="E7:E8"/>
    <mergeCell ref="F7:F8"/>
    <mergeCell ref="G7:G8"/>
    <mergeCell ref="H7:H8"/>
    <mergeCell ref="I7:I8"/>
    <mergeCell ref="O7:O8"/>
    <mergeCell ref="A3:O3"/>
  </mergeCells>
  <printOptions/>
  <pageMargins left="0.28" right="0.16" top="0.2" bottom="0.47" header="0.2" footer="0.5"/>
  <pageSetup horizontalDpi="600" verticalDpi="600" orientation="landscape" paperSize="9" r:id="rId1"/>
  <headerFooter alignWithMargins="0">
    <oddFooter>&amp;CPage &amp;P</oddFooter>
  </headerFooter>
</worksheet>
</file>

<file path=xl/worksheets/sheet7.xml><?xml version="1.0" encoding="utf-8"?>
<worksheet xmlns="http://schemas.openxmlformats.org/spreadsheetml/2006/main" xmlns:r="http://schemas.openxmlformats.org/officeDocument/2006/relationships">
  <dimension ref="A1:J15"/>
  <sheetViews>
    <sheetView zoomScalePageLayoutView="0" workbookViewId="0" topLeftCell="A1">
      <selection activeCell="M14" sqref="M14"/>
    </sheetView>
  </sheetViews>
  <sheetFormatPr defaultColWidth="9.140625" defaultRowHeight="12.75"/>
  <cols>
    <col min="2" max="2" width="17.421875" style="0" customWidth="1"/>
    <col min="6" max="6" width="12.57421875" style="0" customWidth="1"/>
  </cols>
  <sheetData>
    <row r="1" spans="1:10" ht="12.75">
      <c r="A1" s="19" t="s">
        <v>30</v>
      </c>
      <c r="J1" s="12" t="s">
        <v>167</v>
      </c>
    </row>
    <row r="2" ht="12.75">
      <c r="A2" s="20"/>
    </row>
    <row r="3" ht="12.75">
      <c r="A3" s="11"/>
    </row>
    <row r="4" spans="1:10" ht="12.75">
      <c r="A4" s="60" t="s">
        <v>168</v>
      </c>
      <c r="B4" s="60"/>
      <c r="C4" s="60"/>
      <c r="D4" s="60"/>
      <c r="E4" s="60"/>
      <c r="F4" s="60"/>
      <c r="G4" s="60"/>
      <c r="H4" s="60"/>
      <c r="I4" s="60"/>
      <c r="J4" s="60"/>
    </row>
    <row r="5" spans="1:10" ht="12.75">
      <c r="A5" s="63" t="s">
        <v>32</v>
      </c>
      <c r="B5" s="63"/>
      <c r="C5" s="63"/>
      <c r="D5" s="63"/>
      <c r="E5" s="63"/>
      <c r="F5" s="63"/>
      <c r="G5" s="63"/>
      <c r="H5" s="63"/>
      <c r="I5" s="63"/>
      <c r="J5" s="63"/>
    </row>
    <row r="6" spans="1:10" ht="12.75">
      <c r="A6" s="64" t="s">
        <v>35</v>
      </c>
      <c r="B6" s="64"/>
      <c r="C6" s="64"/>
      <c r="D6" s="64"/>
      <c r="E6" s="64"/>
      <c r="F6" s="64"/>
      <c r="G6" s="64"/>
      <c r="H6" s="64"/>
      <c r="I6" s="64"/>
      <c r="J6" s="64"/>
    </row>
    <row r="7" spans="1:10" ht="25.5" customHeight="1">
      <c r="A7" s="84" t="s">
        <v>169</v>
      </c>
      <c r="B7" s="84" t="s">
        <v>170</v>
      </c>
      <c r="C7" s="84" t="s">
        <v>171</v>
      </c>
      <c r="D7" s="84" t="s">
        <v>172</v>
      </c>
      <c r="E7" s="84"/>
      <c r="F7" s="84"/>
      <c r="G7" s="84" t="s">
        <v>173</v>
      </c>
      <c r="H7" s="84" t="s">
        <v>174</v>
      </c>
      <c r="I7" s="84" t="s">
        <v>18</v>
      </c>
      <c r="J7" s="84" t="s">
        <v>175</v>
      </c>
    </row>
    <row r="8" spans="1:10" ht="12.75">
      <c r="A8" s="84"/>
      <c r="B8" s="84"/>
      <c r="C8" s="84"/>
      <c r="D8" s="84" t="s">
        <v>176</v>
      </c>
      <c r="E8" s="85" t="s">
        <v>74</v>
      </c>
      <c r="F8" s="85"/>
      <c r="G8" s="84"/>
      <c r="H8" s="84"/>
      <c r="I8" s="84"/>
      <c r="J8" s="84"/>
    </row>
    <row r="9" spans="1:10" ht="63.75">
      <c r="A9" s="84"/>
      <c r="B9" s="84"/>
      <c r="C9" s="84"/>
      <c r="D9" s="84"/>
      <c r="E9" s="23" t="s">
        <v>177</v>
      </c>
      <c r="F9" s="23" t="s">
        <v>178</v>
      </c>
      <c r="G9" s="84"/>
      <c r="H9" s="84"/>
      <c r="I9" s="84"/>
      <c r="J9" s="84"/>
    </row>
    <row r="10" spans="1:10" ht="32.25" customHeight="1">
      <c r="A10" s="24" t="s">
        <v>3</v>
      </c>
      <c r="B10" s="24" t="s">
        <v>4</v>
      </c>
      <c r="C10" s="24">
        <v>1</v>
      </c>
      <c r="D10" s="24">
        <v>2</v>
      </c>
      <c r="E10" s="24">
        <v>3</v>
      </c>
      <c r="F10" s="24">
        <v>4</v>
      </c>
      <c r="G10" s="24">
        <v>5</v>
      </c>
      <c r="H10" s="24">
        <v>6</v>
      </c>
      <c r="I10" s="24">
        <v>7</v>
      </c>
      <c r="J10" s="24">
        <v>8</v>
      </c>
    </row>
    <row r="11" spans="1:10" ht="32.25" customHeight="1">
      <c r="A11" s="25"/>
      <c r="B11" s="26" t="s">
        <v>126</v>
      </c>
      <c r="C11" s="25"/>
      <c r="D11" s="25"/>
      <c r="E11" s="25"/>
      <c r="F11" s="25"/>
      <c r="G11" s="25"/>
      <c r="H11" s="25"/>
      <c r="I11" s="25"/>
      <c r="J11" s="25"/>
    </row>
    <row r="12" spans="1:10" ht="32.25" customHeight="1">
      <c r="A12" s="24">
        <v>1</v>
      </c>
      <c r="B12" s="25" t="s">
        <v>179</v>
      </c>
      <c r="C12" s="25"/>
      <c r="D12" s="25"/>
      <c r="E12" s="25"/>
      <c r="F12" s="25"/>
      <c r="G12" s="25"/>
      <c r="H12" s="25"/>
      <c r="I12" s="25"/>
      <c r="J12" s="25"/>
    </row>
    <row r="13" spans="1:10" ht="32.25" customHeight="1">
      <c r="A13" s="24">
        <v>2</v>
      </c>
      <c r="B13" s="25" t="s">
        <v>180</v>
      </c>
      <c r="C13" s="25"/>
      <c r="D13" s="25"/>
      <c r="E13" s="25"/>
      <c r="F13" s="25"/>
      <c r="G13" s="25"/>
      <c r="H13" s="25"/>
      <c r="I13" s="25"/>
      <c r="J13" s="25"/>
    </row>
    <row r="14" spans="1:10" ht="32.25" customHeight="1">
      <c r="A14" s="24">
        <v>3</v>
      </c>
      <c r="B14" s="25" t="s">
        <v>181</v>
      </c>
      <c r="C14" s="25"/>
      <c r="D14" s="25"/>
      <c r="E14" s="25"/>
      <c r="F14" s="25"/>
      <c r="G14" s="25"/>
      <c r="H14" s="25"/>
      <c r="I14" s="25"/>
      <c r="J14" s="25"/>
    </row>
    <row r="15" spans="1:10" ht="32.25" customHeight="1">
      <c r="A15" s="24" t="s">
        <v>165</v>
      </c>
      <c r="B15" s="25" t="s">
        <v>165</v>
      </c>
      <c r="C15" s="25"/>
      <c r="D15" s="25"/>
      <c r="E15" s="25"/>
      <c r="F15" s="25"/>
      <c r="G15" s="25"/>
      <c r="H15" s="25"/>
      <c r="I15" s="25"/>
      <c r="J15" s="25"/>
    </row>
  </sheetData>
  <sheetProtection/>
  <mergeCells count="13">
    <mergeCell ref="A4:J4"/>
    <mergeCell ref="A5:J5"/>
    <mergeCell ref="A6:J6"/>
    <mergeCell ref="G7:G9"/>
    <mergeCell ref="H7:H9"/>
    <mergeCell ref="I7:I9"/>
    <mergeCell ref="J7:J9"/>
    <mergeCell ref="A7:A9"/>
    <mergeCell ref="B7:B9"/>
    <mergeCell ref="C7:C9"/>
    <mergeCell ref="D7:F7"/>
    <mergeCell ref="D8:D9"/>
    <mergeCell ref="E8:F8"/>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F12"/>
  <sheetViews>
    <sheetView zoomScalePageLayoutView="0" workbookViewId="0" topLeftCell="A1">
      <selection activeCell="C13" sqref="C13"/>
    </sheetView>
  </sheetViews>
  <sheetFormatPr defaultColWidth="9.140625" defaultRowHeight="12.75"/>
  <cols>
    <col min="2" max="2" width="12.7109375" style="0" customWidth="1"/>
    <col min="4" max="4" width="26.00390625" style="0" customWidth="1"/>
    <col min="5" max="5" width="25.00390625" style="0" customWidth="1"/>
    <col min="6" max="6" width="21.8515625" style="0" customWidth="1"/>
  </cols>
  <sheetData>
    <row r="1" spans="1:6" ht="12.75">
      <c r="A1" s="19" t="s">
        <v>30</v>
      </c>
      <c r="F1" s="12" t="s">
        <v>182</v>
      </c>
    </row>
    <row r="2" ht="12.75">
      <c r="A2" s="20"/>
    </row>
    <row r="3" spans="1:6" ht="12.75">
      <c r="A3" s="60" t="s">
        <v>183</v>
      </c>
      <c r="B3" s="60"/>
      <c r="C3" s="60"/>
      <c r="D3" s="60"/>
      <c r="E3" s="60"/>
      <c r="F3" s="60"/>
    </row>
    <row r="4" spans="1:6" ht="12.75">
      <c r="A4" s="63" t="s">
        <v>32</v>
      </c>
      <c r="B4" s="63"/>
      <c r="C4" s="63"/>
      <c r="D4" s="63"/>
      <c r="E4" s="63"/>
      <c r="F4" s="63"/>
    </row>
    <row r="5" spans="1:6" ht="12.75">
      <c r="A5" s="64" t="s">
        <v>35</v>
      </c>
      <c r="B5" s="64"/>
      <c r="C5" s="64"/>
      <c r="D5" s="64"/>
      <c r="E5" s="64"/>
      <c r="F5" s="64"/>
    </row>
    <row r="6" spans="1:6" ht="38.25">
      <c r="A6" s="22" t="s">
        <v>0</v>
      </c>
      <c r="B6" s="22" t="s">
        <v>170</v>
      </c>
      <c r="C6" s="22" t="s">
        <v>176</v>
      </c>
      <c r="D6" s="22" t="s">
        <v>184</v>
      </c>
      <c r="E6" s="22" t="s">
        <v>185</v>
      </c>
      <c r="F6" s="22" t="s">
        <v>186</v>
      </c>
    </row>
    <row r="7" spans="1:6" ht="12.75">
      <c r="A7" s="24" t="s">
        <v>3</v>
      </c>
      <c r="B7" s="24" t="s">
        <v>4</v>
      </c>
      <c r="C7" s="24">
        <v>1</v>
      </c>
      <c r="D7" s="24">
        <v>2</v>
      </c>
      <c r="E7" s="24">
        <v>3</v>
      </c>
      <c r="F7" s="24">
        <v>4</v>
      </c>
    </row>
    <row r="8" spans="1:6" ht="12.75">
      <c r="A8" s="25"/>
      <c r="B8" s="26" t="s">
        <v>126</v>
      </c>
      <c r="C8" s="25"/>
      <c r="D8" s="25"/>
      <c r="E8" s="25"/>
      <c r="F8" s="25"/>
    </row>
    <row r="9" spans="1:6" ht="12.75">
      <c r="A9" s="24">
        <v>1</v>
      </c>
      <c r="B9" s="25" t="s">
        <v>179</v>
      </c>
      <c r="C9" s="25"/>
      <c r="D9" s="25"/>
      <c r="E9" s="25"/>
      <c r="F9" s="25"/>
    </row>
    <row r="10" spans="1:6" ht="12.75">
      <c r="A10" s="24">
        <v>2</v>
      </c>
      <c r="B10" s="25" t="s">
        <v>180</v>
      </c>
      <c r="C10" s="25"/>
      <c r="D10" s="25"/>
      <c r="E10" s="25"/>
      <c r="F10" s="25"/>
    </row>
    <row r="11" spans="1:6" ht="12.75">
      <c r="A11" s="24">
        <v>3</v>
      </c>
      <c r="B11" s="25" t="s">
        <v>181</v>
      </c>
      <c r="C11" s="25"/>
      <c r="D11" s="25"/>
      <c r="E11" s="25"/>
      <c r="F11" s="25"/>
    </row>
    <row r="12" spans="1:6" ht="12.75">
      <c r="A12" s="24" t="s">
        <v>165</v>
      </c>
      <c r="B12" s="25" t="s">
        <v>165</v>
      </c>
      <c r="C12" s="25"/>
      <c r="D12" s="25"/>
      <c r="E12" s="25"/>
      <c r="F12" s="25"/>
    </row>
  </sheetData>
  <sheetProtection/>
  <mergeCells count="3">
    <mergeCell ref="A3:F3"/>
    <mergeCell ref="A4:F4"/>
    <mergeCell ref="A5:F5"/>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V28"/>
  <sheetViews>
    <sheetView zoomScalePageLayoutView="0" workbookViewId="0" topLeftCell="A1">
      <selection activeCell="K16" sqref="K16"/>
    </sheetView>
  </sheetViews>
  <sheetFormatPr defaultColWidth="9.140625" defaultRowHeight="12.75"/>
  <cols>
    <col min="2" max="2" width="25.8515625" style="0" customWidth="1"/>
  </cols>
  <sheetData>
    <row r="1" spans="1:22" ht="12.75">
      <c r="A1" s="19" t="s">
        <v>30</v>
      </c>
      <c r="V1" s="12" t="s">
        <v>187</v>
      </c>
    </row>
    <row r="2" ht="12.75">
      <c r="A2" s="20"/>
    </row>
    <row r="3" spans="1:22" ht="12.75">
      <c r="A3" s="60" t="s">
        <v>188</v>
      </c>
      <c r="B3" s="60"/>
      <c r="C3" s="60"/>
      <c r="D3" s="60"/>
      <c r="E3" s="60"/>
      <c r="F3" s="60"/>
      <c r="G3" s="60"/>
      <c r="H3" s="60"/>
      <c r="I3" s="60"/>
      <c r="J3" s="60"/>
      <c r="K3" s="60"/>
      <c r="L3" s="60"/>
      <c r="M3" s="60"/>
      <c r="N3" s="60"/>
      <c r="O3" s="60"/>
      <c r="P3" s="60"/>
      <c r="Q3" s="60"/>
      <c r="R3" s="60"/>
      <c r="S3" s="60"/>
      <c r="T3" s="60"/>
      <c r="U3" s="60"/>
      <c r="V3" s="60"/>
    </row>
    <row r="4" spans="1:22" ht="12.75">
      <c r="A4" s="63" t="s">
        <v>32</v>
      </c>
      <c r="B4" s="63"/>
      <c r="C4" s="63"/>
      <c r="D4" s="63"/>
      <c r="E4" s="63"/>
      <c r="F4" s="63"/>
      <c r="G4" s="63"/>
      <c r="H4" s="63"/>
      <c r="I4" s="63"/>
      <c r="J4" s="63"/>
      <c r="K4" s="63"/>
      <c r="L4" s="63"/>
      <c r="M4" s="63"/>
      <c r="N4" s="63"/>
      <c r="O4" s="63"/>
      <c r="P4" s="63"/>
      <c r="Q4" s="63"/>
      <c r="R4" s="63"/>
      <c r="S4" s="63"/>
      <c r="T4" s="63"/>
      <c r="U4" s="63"/>
      <c r="V4" s="63"/>
    </row>
    <row r="5" spans="1:22" ht="12.75">
      <c r="A5" s="64" t="s">
        <v>35</v>
      </c>
      <c r="B5" s="64"/>
      <c r="C5" s="64"/>
      <c r="D5" s="64"/>
      <c r="E5" s="64"/>
      <c r="F5" s="64"/>
      <c r="G5" s="64"/>
      <c r="H5" s="64"/>
      <c r="I5" s="64"/>
      <c r="J5" s="64"/>
      <c r="K5" s="64"/>
      <c r="L5" s="64"/>
      <c r="M5" s="64"/>
      <c r="N5" s="64"/>
      <c r="O5" s="64"/>
      <c r="P5" s="64"/>
      <c r="Q5" s="64"/>
      <c r="R5" s="64"/>
      <c r="S5" s="64"/>
      <c r="T5" s="64"/>
      <c r="U5" s="64"/>
      <c r="V5" s="64"/>
    </row>
    <row r="6" spans="1:22" ht="12.75">
      <c r="A6" s="86" t="s">
        <v>0</v>
      </c>
      <c r="B6" s="86" t="s">
        <v>189</v>
      </c>
      <c r="C6" s="86" t="s">
        <v>190</v>
      </c>
      <c r="D6" s="86" t="s">
        <v>191</v>
      </c>
      <c r="E6" s="86" t="s">
        <v>192</v>
      </c>
      <c r="F6" s="86" t="s">
        <v>193</v>
      </c>
      <c r="G6" s="86"/>
      <c r="H6" s="86"/>
      <c r="I6" s="86"/>
      <c r="J6" s="86"/>
      <c r="K6" s="86" t="s">
        <v>194</v>
      </c>
      <c r="L6" s="86"/>
      <c r="M6" s="86"/>
      <c r="N6" s="86"/>
      <c r="O6" s="86" t="s">
        <v>195</v>
      </c>
      <c r="P6" s="86"/>
      <c r="Q6" s="86"/>
      <c r="R6" s="86"/>
      <c r="S6" s="86" t="s">
        <v>196</v>
      </c>
      <c r="T6" s="86"/>
      <c r="U6" s="86"/>
      <c r="V6" s="86"/>
    </row>
    <row r="7" spans="1:22" ht="12.75">
      <c r="A7" s="86"/>
      <c r="B7" s="86"/>
      <c r="C7" s="86"/>
      <c r="D7" s="86"/>
      <c r="E7" s="86"/>
      <c r="F7" s="86" t="s">
        <v>197</v>
      </c>
      <c r="G7" s="86" t="s">
        <v>198</v>
      </c>
      <c r="H7" s="86"/>
      <c r="I7" s="86"/>
      <c r="J7" s="86"/>
      <c r="K7" s="86"/>
      <c r="L7" s="86"/>
      <c r="M7" s="86"/>
      <c r="N7" s="86"/>
      <c r="O7" s="86"/>
      <c r="P7" s="86"/>
      <c r="Q7" s="86"/>
      <c r="R7" s="86"/>
      <c r="S7" s="86"/>
      <c r="T7" s="86"/>
      <c r="U7" s="86"/>
      <c r="V7" s="86"/>
    </row>
    <row r="8" spans="1:22" ht="12.75">
      <c r="A8" s="86"/>
      <c r="B8" s="86"/>
      <c r="C8" s="86"/>
      <c r="D8" s="86"/>
      <c r="E8" s="86"/>
      <c r="F8" s="86"/>
      <c r="G8" s="86" t="s">
        <v>199</v>
      </c>
      <c r="H8" s="86" t="s">
        <v>200</v>
      </c>
      <c r="I8" s="86"/>
      <c r="J8" s="86"/>
      <c r="K8" s="86" t="s">
        <v>176</v>
      </c>
      <c r="L8" s="86" t="s">
        <v>200</v>
      </c>
      <c r="M8" s="86"/>
      <c r="N8" s="86"/>
      <c r="O8" s="86" t="s">
        <v>176</v>
      </c>
      <c r="P8" s="86" t="s">
        <v>200</v>
      </c>
      <c r="Q8" s="86"/>
      <c r="R8" s="86"/>
      <c r="S8" s="86" t="s">
        <v>176</v>
      </c>
      <c r="T8" s="86" t="s">
        <v>200</v>
      </c>
      <c r="U8" s="86"/>
      <c r="V8" s="86"/>
    </row>
    <row r="9" spans="1:22" ht="51">
      <c r="A9" s="86"/>
      <c r="B9" s="86"/>
      <c r="C9" s="86"/>
      <c r="D9" s="86"/>
      <c r="E9" s="86"/>
      <c r="F9" s="86"/>
      <c r="G9" s="86"/>
      <c r="H9" s="1" t="s">
        <v>201</v>
      </c>
      <c r="I9" s="1" t="s">
        <v>202</v>
      </c>
      <c r="J9" s="1" t="s">
        <v>165</v>
      </c>
      <c r="K9" s="86"/>
      <c r="L9" s="1" t="s">
        <v>201</v>
      </c>
      <c r="M9" s="1" t="s">
        <v>202</v>
      </c>
      <c r="N9" s="1" t="s">
        <v>165</v>
      </c>
      <c r="O9" s="86"/>
      <c r="P9" s="1" t="s">
        <v>201</v>
      </c>
      <c r="Q9" s="1" t="s">
        <v>202</v>
      </c>
      <c r="R9" s="1" t="s">
        <v>165</v>
      </c>
      <c r="S9" s="86"/>
      <c r="T9" s="1" t="s">
        <v>201</v>
      </c>
      <c r="U9" s="1" t="s">
        <v>202</v>
      </c>
      <c r="V9" s="1" t="s">
        <v>165</v>
      </c>
    </row>
    <row r="10" spans="1:22" ht="12.75">
      <c r="A10" s="1" t="s">
        <v>3</v>
      </c>
      <c r="B10" s="1" t="s">
        <v>4</v>
      </c>
      <c r="C10" s="1">
        <v>1</v>
      </c>
      <c r="D10" s="1">
        <v>2</v>
      </c>
      <c r="E10" s="1">
        <v>3</v>
      </c>
      <c r="F10" s="1">
        <v>4</v>
      </c>
      <c r="G10" s="1">
        <v>5</v>
      </c>
      <c r="H10" s="1">
        <v>6</v>
      </c>
      <c r="I10" s="1">
        <v>7</v>
      </c>
      <c r="J10" s="1">
        <v>8</v>
      </c>
      <c r="K10" s="1">
        <v>9</v>
      </c>
      <c r="L10" s="1">
        <v>10</v>
      </c>
      <c r="M10" s="1">
        <v>11</v>
      </c>
      <c r="N10" s="1">
        <v>12</v>
      </c>
      <c r="O10" s="1">
        <v>13</v>
      </c>
      <c r="P10" s="1">
        <v>14</v>
      </c>
      <c r="Q10" s="1">
        <v>15</v>
      </c>
      <c r="R10" s="1">
        <v>16</v>
      </c>
      <c r="S10" s="1">
        <v>17</v>
      </c>
      <c r="T10" s="1">
        <v>18</v>
      </c>
      <c r="U10" s="1">
        <v>19</v>
      </c>
      <c r="V10" s="1">
        <v>20</v>
      </c>
    </row>
    <row r="11" spans="1:22" ht="12.75">
      <c r="A11" s="1"/>
      <c r="B11" s="17" t="s">
        <v>176</v>
      </c>
      <c r="C11" s="1"/>
      <c r="D11" s="1"/>
      <c r="E11" s="1"/>
      <c r="F11" s="1"/>
      <c r="G11" s="1"/>
      <c r="H11" s="1"/>
      <c r="I11" s="1"/>
      <c r="J11" s="1"/>
      <c r="K11" s="1"/>
      <c r="L11" s="1"/>
      <c r="M11" s="1"/>
      <c r="N11" s="1"/>
      <c r="O11" s="1"/>
      <c r="P11" s="1"/>
      <c r="Q11" s="1"/>
      <c r="R11" s="1"/>
      <c r="S11" s="1"/>
      <c r="T11" s="1"/>
      <c r="U11" s="1"/>
      <c r="V11" s="1"/>
    </row>
    <row r="12" spans="1:22" ht="25.5">
      <c r="A12" s="1" t="s">
        <v>3</v>
      </c>
      <c r="B12" s="17" t="s">
        <v>203</v>
      </c>
      <c r="C12" s="1"/>
      <c r="D12" s="1"/>
      <c r="E12" s="1"/>
      <c r="F12" s="1"/>
      <c r="G12" s="1"/>
      <c r="H12" s="1"/>
      <c r="I12" s="1"/>
      <c r="J12" s="1"/>
      <c r="K12" s="1"/>
      <c r="L12" s="1"/>
      <c r="M12" s="1"/>
      <c r="N12" s="1"/>
      <c r="O12" s="1"/>
      <c r="P12" s="1"/>
      <c r="Q12" s="1"/>
      <c r="R12" s="1"/>
      <c r="S12" s="1"/>
      <c r="T12" s="1"/>
      <c r="U12" s="1"/>
      <c r="V12" s="1"/>
    </row>
    <row r="13" spans="1:22" ht="12.75">
      <c r="A13" s="1" t="s">
        <v>6</v>
      </c>
      <c r="B13" s="17" t="s">
        <v>204</v>
      </c>
      <c r="C13" s="1"/>
      <c r="D13" s="1"/>
      <c r="E13" s="1"/>
      <c r="F13" s="1"/>
      <c r="G13" s="1"/>
      <c r="H13" s="1"/>
      <c r="I13" s="1"/>
      <c r="J13" s="1"/>
      <c r="K13" s="1"/>
      <c r="L13" s="1"/>
      <c r="M13" s="1"/>
      <c r="N13" s="1"/>
      <c r="O13" s="1"/>
      <c r="P13" s="1"/>
      <c r="Q13" s="1"/>
      <c r="R13" s="1"/>
      <c r="S13" s="1"/>
      <c r="T13" s="1"/>
      <c r="U13" s="1"/>
      <c r="V13" s="1"/>
    </row>
    <row r="14" spans="1:22" ht="12.75">
      <c r="A14" s="1">
        <v>1</v>
      </c>
      <c r="B14" s="17" t="s">
        <v>205</v>
      </c>
      <c r="C14" s="1"/>
      <c r="D14" s="1"/>
      <c r="E14" s="1"/>
      <c r="F14" s="1"/>
      <c r="G14" s="1"/>
      <c r="H14" s="1"/>
      <c r="I14" s="1"/>
      <c r="J14" s="1"/>
      <c r="K14" s="1"/>
      <c r="L14" s="1"/>
      <c r="M14" s="1"/>
      <c r="N14" s="1"/>
      <c r="O14" s="1"/>
      <c r="P14" s="1"/>
      <c r="Q14" s="1"/>
      <c r="R14" s="1"/>
      <c r="S14" s="1"/>
      <c r="T14" s="1"/>
      <c r="U14" s="1"/>
      <c r="V14" s="1"/>
    </row>
    <row r="15" spans="1:22" ht="12.75">
      <c r="A15" s="16" t="s">
        <v>8</v>
      </c>
      <c r="B15" s="18" t="s">
        <v>206</v>
      </c>
      <c r="C15" s="16"/>
      <c r="D15" s="16"/>
      <c r="E15" s="16"/>
      <c r="F15" s="16"/>
      <c r="G15" s="16"/>
      <c r="H15" s="16"/>
      <c r="I15" s="16"/>
      <c r="J15" s="16"/>
      <c r="K15" s="16"/>
      <c r="L15" s="16"/>
      <c r="M15" s="16"/>
      <c r="N15" s="16"/>
      <c r="O15" s="16"/>
      <c r="P15" s="16"/>
      <c r="Q15" s="16"/>
      <c r="R15" s="16"/>
      <c r="S15" s="16"/>
      <c r="T15" s="16"/>
      <c r="U15" s="16"/>
      <c r="V15" s="16"/>
    </row>
    <row r="16" spans="1:22" ht="12.75">
      <c r="A16" s="16" t="s">
        <v>8</v>
      </c>
      <c r="B16" s="18" t="s">
        <v>207</v>
      </c>
      <c r="C16" s="16"/>
      <c r="D16" s="16"/>
      <c r="E16" s="16"/>
      <c r="F16" s="16"/>
      <c r="G16" s="16"/>
      <c r="H16" s="16"/>
      <c r="I16" s="16"/>
      <c r="J16" s="16"/>
      <c r="K16" s="16"/>
      <c r="L16" s="16"/>
      <c r="M16" s="16"/>
      <c r="N16" s="16"/>
      <c r="O16" s="16"/>
      <c r="P16" s="16"/>
      <c r="Q16" s="16"/>
      <c r="R16" s="16"/>
      <c r="S16" s="16"/>
      <c r="T16" s="16"/>
      <c r="U16" s="16"/>
      <c r="V16" s="16"/>
    </row>
    <row r="17" spans="1:22" ht="12.75">
      <c r="A17" s="1">
        <v>2</v>
      </c>
      <c r="B17" s="17" t="s">
        <v>208</v>
      </c>
      <c r="C17" s="1"/>
      <c r="D17" s="1"/>
      <c r="E17" s="1"/>
      <c r="F17" s="1"/>
      <c r="G17" s="1"/>
      <c r="H17" s="1"/>
      <c r="I17" s="1"/>
      <c r="J17" s="1"/>
      <c r="K17" s="1"/>
      <c r="L17" s="1"/>
      <c r="M17" s="1"/>
      <c r="N17" s="1"/>
      <c r="O17" s="1"/>
      <c r="P17" s="1"/>
      <c r="Q17" s="1"/>
      <c r="R17" s="1"/>
      <c r="S17" s="1"/>
      <c r="T17" s="1"/>
      <c r="U17" s="1"/>
      <c r="V17" s="1"/>
    </row>
    <row r="18" spans="1:22" ht="38.25">
      <c r="A18" s="1" t="s">
        <v>209</v>
      </c>
      <c r="B18" s="17" t="s">
        <v>210</v>
      </c>
      <c r="C18" s="1"/>
      <c r="D18" s="1"/>
      <c r="E18" s="1"/>
      <c r="F18" s="1"/>
      <c r="G18" s="1"/>
      <c r="H18" s="1"/>
      <c r="I18" s="1"/>
      <c r="J18" s="1"/>
      <c r="K18" s="1"/>
      <c r="L18" s="1"/>
      <c r="M18" s="1"/>
      <c r="N18" s="1"/>
      <c r="O18" s="1"/>
      <c r="P18" s="1"/>
      <c r="Q18" s="1"/>
      <c r="R18" s="1"/>
      <c r="S18" s="1"/>
      <c r="T18" s="1"/>
      <c r="U18" s="1"/>
      <c r="V18" s="1"/>
    </row>
    <row r="19" spans="1:22" ht="12.75">
      <c r="A19" s="16" t="s">
        <v>8</v>
      </c>
      <c r="B19" s="18" t="s">
        <v>211</v>
      </c>
      <c r="C19" s="16"/>
      <c r="D19" s="16"/>
      <c r="E19" s="16"/>
      <c r="F19" s="16"/>
      <c r="G19" s="16"/>
      <c r="H19" s="16"/>
      <c r="I19" s="16"/>
      <c r="J19" s="16"/>
      <c r="K19" s="16"/>
      <c r="L19" s="16"/>
      <c r="M19" s="16"/>
      <c r="N19" s="16"/>
      <c r="O19" s="16"/>
      <c r="P19" s="16"/>
      <c r="Q19" s="16"/>
      <c r="R19" s="16"/>
      <c r="S19" s="16"/>
      <c r="T19" s="16"/>
      <c r="U19" s="16"/>
      <c r="V19" s="16"/>
    </row>
    <row r="20" spans="1:22" ht="12.75">
      <c r="A20" s="16" t="s">
        <v>8</v>
      </c>
      <c r="B20" s="18" t="s">
        <v>212</v>
      </c>
      <c r="C20" s="16"/>
      <c r="D20" s="16"/>
      <c r="E20" s="16"/>
      <c r="F20" s="16"/>
      <c r="G20" s="16"/>
      <c r="H20" s="16"/>
      <c r="I20" s="16"/>
      <c r="J20" s="16"/>
      <c r="K20" s="16"/>
      <c r="L20" s="16"/>
      <c r="M20" s="16"/>
      <c r="N20" s="16"/>
      <c r="O20" s="16"/>
      <c r="P20" s="16"/>
      <c r="Q20" s="16"/>
      <c r="R20" s="16"/>
      <c r="S20" s="16"/>
      <c r="T20" s="16"/>
      <c r="U20" s="16"/>
      <c r="V20" s="16"/>
    </row>
    <row r="21" spans="1:22" ht="25.5">
      <c r="A21" s="1" t="s">
        <v>213</v>
      </c>
      <c r="B21" s="17" t="s">
        <v>214</v>
      </c>
      <c r="C21" s="1"/>
      <c r="D21" s="1"/>
      <c r="E21" s="1"/>
      <c r="F21" s="1"/>
      <c r="G21" s="1"/>
      <c r="H21" s="1"/>
      <c r="I21" s="1"/>
      <c r="J21" s="1"/>
      <c r="K21" s="1"/>
      <c r="L21" s="1"/>
      <c r="M21" s="1"/>
      <c r="N21" s="1"/>
      <c r="O21" s="1"/>
      <c r="P21" s="1"/>
      <c r="Q21" s="1"/>
      <c r="R21" s="1"/>
      <c r="S21" s="1"/>
      <c r="T21" s="1"/>
      <c r="U21" s="1"/>
      <c r="V21" s="1"/>
    </row>
    <row r="22" spans="1:22" ht="12.75">
      <c r="A22" s="16" t="s">
        <v>8</v>
      </c>
      <c r="B22" s="18" t="s">
        <v>215</v>
      </c>
      <c r="C22" s="16"/>
      <c r="D22" s="16"/>
      <c r="E22" s="16"/>
      <c r="F22" s="16"/>
      <c r="G22" s="16"/>
      <c r="H22" s="16"/>
      <c r="I22" s="16"/>
      <c r="J22" s="16"/>
      <c r="K22" s="16"/>
      <c r="L22" s="16"/>
      <c r="M22" s="16"/>
      <c r="N22" s="16"/>
      <c r="O22" s="16"/>
      <c r="P22" s="16"/>
      <c r="Q22" s="16"/>
      <c r="R22" s="16"/>
      <c r="S22" s="16"/>
      <c r="T22" s="16"/>
      <c r="U22" s="16"/>
      <c r="V22" s="16"/>
    </row>
    <row r="23" spans="1:22" ht="12.75">
      <c r="A23" s="16" t="s">
        <v>8</v>
      </c>
      <c r="B23" s="18" t="s">
        <v>212</v>
      </c>
      <c r="C23" s="16"/>
      <c r="D23" s="16"/>
      <c r="E23" s="16"/>
      <c r="F23" s="16"/>
      <c r="G23" s="16"/>
      <c r="H23" s="16"/>
      <c r="I23" s="16"/>
      <c r="J23" s="16"/>
      <c r="K23" s="16"/>
      <c r="L23" s="16"/>
      <c r="M23" s="16"/>
      <c r="N23" s="16"/>
      <c r="O23" s="16"/>
      <c r="P23" s="16"/>
      <c r="Q23" s="16"/>
      <c r="R23" s="16"/>
      <c r="S23" s="16"/>
      <c r="T23" s="16"/>
      <c r="U23" s="16"/>
      <c r="V23" s="16"/>
    </row>
    <row r="24" spans="1:22" ht="12.75">
      <c r="A24" s="1" t="s">
        <v>11</v>
      </c>
      <c r="B24" s="17" t="s">
        <v>204</v>
      </c>
      <c r="C24" s="1"/>
      <c r="D24" s="1"/>
      <c r="E24" s="1"/>
      <c r="F24" s="1"/>
      <c r="G24" s="1"/>
      <c r="H24" s="1"/>
      <c r="I24" s="1"/>
      <c r="J24" s="1"/>
      <c r="K24" s="1"/>
      <c r="L24" s="1"/>
      <c r="M24" s="1"/>
      <c r="N24" s="1"/>
      <c r="O24" s="1"/>
      <c r="P24" s="1"/>
      <c r="Q24" s="1"/>
      <c r="R24" s="1"/>
      <c r="S24" s="1"/>
      <c r="T24" s="1"/>
      <c r="U24" s="1"/>
      <c r="V24" s="1"/>
    </row>
    <row r="25" spans="1:22" ht="12.75">
      <c r="A25" s="16"/>
      <c r="B25" s="18" t="s">
        <v>216</v>
      </c>
      <c r="C25" s="16"/>
      <c r="D25" s="16"/>
      <c r="E25" s="16"/>
      <c r="F25" s="16"/>
      <c r="G25" s="16"/>
      <c r="H25" s="16"/>
      <c r="I25" s="16"/>
      <c r="J25" s="16"/>
      <c r="K25" s="16"/>
      <c r="L25" s="16"/>
      <c r="M25" s="16"/>
      <c r="N25" s="16"/>
      <c r="O25" s="16"/>
      <c r="P25" s="16"/>
      <c r="Q25" s="16"/>
      <c r="R25" s="16"/>
      <c r="S25" s="16"/>
      <c r="T25" s="16"/>
      <c r="U25" s="16"/>
      <c r="V25" s="16"/>
    </row>
    <row r="26" spans="1:22" ht="25.5">
      <c r="A26" s="1" t="s">
        <v>4</v>
      </c>
      <c r="B26" s="17" t="s">
        <v>203</v>
      </c>
      <c r="C26" s="1"/>
      <c r="D26" s="1"/>
      <c r="E26" s="1"/>
      <c r="F26" s="1"/>
      <c r="G26" s="1"/>
      <c r="H26" s="1"/>
      <c r="I26" s="1"/>
      <c r="J26" s="1"/>
      <c r="K26" s="1"/>
      <c r="L26" s="1"/>
      <c r="M26" s="1"/>
      <c r="N26" s="1"/>
      <c r="O26" s="1"/>
      <c r="P26" s="1"/>
      <c r="Q26" s="1"/>
      <c r="R26" s="1"/>
      <c r="S26" s="1"/>
      <c r="T26" s="1"/>
      <c r="U26" s="1"/>
      <c r="V26" s="1"/>
    </row>
    <row r="27" spans="1:22" ht="25.5">
      <c r="A27" s="16"/>
      <c r="B27" s="18" t="s">
        <v>217</v>
      </c>
      <c r="C27" s="16"/>
      <c r="D27" s="16"/>
      <c r="E27" s="16"/>
      <c r="F27" s="16"/>
      <c r="G27" s="16"/>
      <c r="H27" s="16"/>
      <c r="I27" s="16"/>
      <c r="J27" s="16"/>
      <c r="K27" s="16"/>
      <c r="L27" s="16"/>
      <c r="M27" s="16"/>
      <c r="N27" s="16"/>
      <c r="O27" s="16"/>
      <c r="P27" s="16"/>
      <c r="Q27" s="16"/>
      <c r="R27" s="16"/>
      <c r="S27" s="16"/>
      <c r="T27" s="16"/>
      <c r="U27" s="16"/>
      <c r="V27" s="16"/>
    </row>
    <row r="28" spans="1:22" ht="12.75">
      <c r="A28" s="16" t="s">
        <v>8</v>
      </c>
      <c r="B28" s="18" t="s">
        <v>218</v>
      </c>
      <c r="C28" s="16"/>
      <c r="D28" s="16"/>
      <c r="E28" s="16"/>
      <c r="F28" s="16"/>
      <c r="G28" s="16"/>
      <c r="H28" s="16"/>
      <c r="I28" s="16"/>
      <c r="J28" s="16"/>
      <c r="K28" s="16"/>
      <c r="L28" s="16"/>
      <c r="M28" s="16"/>
      <c r="N28" s="16"/>
      <c r="O28" s="16"/>
      <c r="P28" s="16"/>
      <c r="Q28" s="16"/>
      <c r="R28" s="16"/>
      <c r="S28" s="16"/>
      <c r="T28" s="16"/>
      <c r="U28" s="16"/>
      <c r="V28" s="16"/>
    </row>
  </sheetData>
  <sheetProtection/>
  <mergeCells count="22">
    <mergeCell ref="S8:S9"/>
    <mergeCell ref="T8:V8"/>
    <mergeCell ref="A3:V3"/>
    <mergeCell ref="A4:V4"/>
    <mergeCell ref="A5:V5"/>
    <mergeCell ref="S6:V7"/>
    <mergeCell ref="F7:F9"/>
    <mergeCell ref="G7:J7"/>
    <mergeCell ref="G8:G9"/>
    <mergeCell ref="H8:J8"/>
    <mergeCell ref="K6:N7"/>
    <mergeCell ref="O6:R7"/>
    <mergeCell ref="L8:N8"/>
    <mergeCell ref="O8:O9"/>
    <mergeCell ref="P8:R8"/>
    <mergeCell ref="K8:K9"/>
    <mergeCell ref="A6:A9"/>
    <mergeCell ref="B6:B9"/>
    <mergeCell ref="C6:C9"/>
    <mergeCell ref="D6:D9"/>
    <mergeCell ref="E6:E9"/>
    <mergeCell ref="F6:J6"/>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Phan Danh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Tommy_Phan</dc:creator>
  <cp:keywords/>
  <dc:description/>
  <cp:lastModifiedBy>Vanxuan</cp:lastModifiedBy>
  <cp:lastPrinted>2020-01-15T10:01:02Z</cp:lastPrinted>
  <dcterms:created xsi:type="dcterms:W3CDTF">2018-05-31T08:06:18Z</dcterms:created>
  <dcterms:modified xsi:type="dcterms:W3CDTF">2020-02-13T09:17:08Z</dcterms:modified>
  <cp:category/>
  <cp:version/>
  <cp:contentType/>
  <cp:contentStatus/>
</cp:coreProperties>
</file>