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9435" tabRatio="753" firstSheet="1" activeTab="1"/>
  </bookViews>
  <sheets>
    <sheet name="StartUp" sheetId="1" state="hidden" r:id="rId1"/>
    <sheet name="KH nam 2022 (IN)" sheetId="2" r:id="rId2"/>
  </sheets>
  <definedNames>
    <definedName name="_xlnm.Print_Area" localSheetId="1">'KH nam 2022 (IN)'!$A$1:$J$122</definedName>
    <definedName name="_xlnm.Print_Titles" localSheetId="1">'KH nam 2022 (IN)'!$4:$5</definedName>
  </definedNames>
  <calcPr fullCalcOnLoad="1"/>
</workbook>
</file>

<file path=xl/sharedStrings.xml><?xml version="1.0" encoding="utf-8"?>
<sst xmlns="http://schemas.openxmlformats.org/spreadsheetml/2006/main" count="213" uniqueCount="199">
  <si>
    <t>TT</t>
  </si>
  <si>
    <t>I</t>
  </si>
  <si>
    <t>A</t>
  </si>
  <si>
    <t>B</t>
  </si>
  <si>
    <t>Tổng mức đầu tư</t>
  </si>
  <si>
    <t>CÁC CÔNG TRÌNH CHUYỂN TIẾP</t>
  </si>
  <si>
    <t>CÁC CÔNG TRÌNH KHỞI CÔNG MỚI</t>
  </si>
  <si>
    <t>TỔNG SỐ</t>
  </si>
  <si>
    <t>Đường vào các xã Hà Linh, Hương Thủy, Hương Giang, Lộc Yên, Hương Đô và Phúc Trạch (đoạn từ Km15+642,72 đến Km25+252,86)</t>
  </si>
  <si>
    <t>Kè chống sạt lỡ bờ sông Ngàn Sâu đoạn qua xã Gia Phố</t>
  </si>
  <si>
    <t>Đơn vị tính: Triệu đồng</t>
  </si>
  <si>
    <t>CÁC CÔNG TRÌNH DO NGÀNH QUẢN LÝ</t>
  </si>
  <si>
    <t>Cải tạo, nâng cấp đường tỉnh ĐT.553 đoạn từ Km49+900-Km74+680 (đường Hồ Chí Minh vào Đồn 575, Bản Giàng)</t>
  </si>
  <si>
    <t>CÁC CÔNG TRÌNH DO UBND HUYỆN, XÃ, THỊ TRẤN QUẢN LÝ</t>
  </si>
  <si>
    <t>Danh mục công trình</t>
  </si>
  <si>
    <t>CHƯƠNG TRÌNH HỖ TRỢ CÓ MỤC TIÊU</t>
  </si>
  <si>
    <t>1.1</t>
  </si>
  <si>
    <t>1.2</t>
  </si>
  <si>
    <t>1.3</t>
  </si>
  <si>
    <t>Chương trình 135</t>
  </si>
  <si>
    <t>CHƯƠNG TRÌNH MỤC TIÊU QUỐC GIA</t>
  </si>
  <si>
    <t>Ngân sách tỉnh</t>
  </si>
  <si>
    <t>Ngân sách Trung ương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</si>
  <si>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</si>
  <si>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</si>
  <si>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</si>
  <si>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</si>
  <si>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</si>
  <si>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</si>
  <si>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</si>
  <si>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</si>
  <si>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</si>
  <si>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</si>
  <si>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</si>
  <si>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</si>
  <si>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</si>
  <si>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</si>
  <si>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</si>
  <si>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</si>
  <si>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Ngân sách huyện</t>
  </si>
  <si>
    <t>Đường GTNT</t>
  </si>
  <si>
    <t>Kênh mương thủy lợi nội đồng</t>
  </si>
  <si>
    <t>Chương trình Nông thôn mới</t>
  </si>
  <si>
    <t>Đề án GTNT và kênh mương thủy lợi nội đồng năm 2017</t>
  </si>
  <si>
    <t>3.1</t>
  </si>
  <si>
    <t>III</t>
  </si>
  <si>
    <t>3.2</t>
  </si>
  <si>
    <t>3.3</t>
  </si>
  <si>
    <t>3.4</t>
  </si>
  <si>
    <t>3.5</t>
  </si>
  <si>
    <t>3.6</t>
  </si>
  <si>
    <t>Khu xử lý chất thải rắn huyện Hương Khê</t>
  </si>
  <si>
    <t>TRẢ NỢ CÔNG TRÌNH HOÀN THÀNH</t>
  </si>
  <si>
    <t>2.17</t>
  </si>
  <si>
    <t>4.1</t>
  </si>
  <si>
    <t>4.2</t>
  </si>
  <si>
    <t>2.18</t>
  </si>
  <si>
    <t>2.19</t>
  </si>
  <si>
    <t>2.20</t>
  </si>
  <si>
    <t>Cầu tràn xã Lộc Yên</t>
  </si>
  <si>
    <t>Dự án cải thiện cơ sở hạ tầng đô thị Hương Khê, huyện Hương Khê (AFD)</t>
  </si>
  <si>
    <t>Đường giao thông từ đường HL1 đến đường BH05 đoạn qua xã Hương Bình</t>
  </si>
  <si>
    <t>Đường Huyện lộ 6</t>
  </si>
  <si>
    <t>Cầu Tân Trung, xã Hương Trạch</t>
  </si>
  <si>
    <t>Cầu Cây Trôi, xã Phú Gia</t>
  </si>
  <si>
    <t>Đường giao thông Hương Khê-Can Lộc</t>
  </si>
  <si>
    <t>Kè chống sạt lỡ bờ sông Ngàn Sâu đoạn qua xã Lộc Yên</t>
  </si>
  <si>
    <t>Kè chống sạt lỡ bờ sông Ngàn Sâu đoạn qua xã Hương Đô, Hương Trạch</t>
  </si>
  <si>
    <t>Hạ tầng kỹ thuật phục vụ phát triển trồng cây ăn quả xã Lộc Yên</t>
  </si>
  <si>
    <t>Ngân sách huyện, xã</t>
  </si>
  <si>
    <t>Đường GTNT xóm Bình Giang xã Hương Bình</t>
  </si>
  <si>
    <t>Đường giao thông nông thôn xóm 12, 13 xã Hòa Hải</t>
  </si>
  <si>
    <t>Đường giao thông nông thôn xóm  5 xã Phúc Đồng</t>
  </si>
  <si>
    <t>Đường giao thông nông thôn xóm 4, 5 xã Hương Thủy</t>
  </si>
  <si>
    <t>Đường GTNT xóm 6 xã Hà Linh</t>
  </si>
  <si>
    <t>Nhà học 01 tầng 4 phòng và các hạng mục phụ trợ Trường Mầm non xã Hương Giang</t>
  </si>
  <si>
    <t>Nhà hành chính quản trị 02 tầng trường Tiểu học xã Hương Xuân</t>
  </si>
  <si>
    <t>Nhà hành chính quản trị  02 tầng Trường THCS Phú Gia</t>
  </si>
  <si>
    <t>Nhà hành chính quản trị kết hợp phòng phục vụ học tập trường Mầm non Phúc Đồng</t>
  </si>
  <si>
    <t>Nhà hành chính quản trị 02 tầng Trường THCS Phúc Đồng</t>
  </si>
  <si>
    <t>Nhà học 02 tầng 8 phòng Trường Tiểu học Hương Thủy</t>
  </si>
  <si>
    <t>Nhà hành chính quản trị 02 tầng Trường THCS Hương Trạch</t>
  </si>
  <si>
    <t>Nhà hành chính quản trị 02 tầng Trường THCS Phúc Trạch</t>
  </si>
  <si>
    <t>Nhà hành chính quản trị 02 tầng Trường Tiêu học Hà Linh</t>
  </si>
  <si>
    <t>Nhà hành chính quản trị 02 tầng Trường THCS Hương Lâm</t>
  </si>
  <si>
    <t>Nâng cấp, cải tạo nhà văn hóa xã Phúc Đồng và xây mới phòng chức năng văn hóa xã Phúc Đồng và Lộc Yên</t>
  </si>
  <si>
    <t>Nhà làm việc 02 tầng Trụ sở UBND xã Hương Bình</t>
  </si>
  <si>
    <t>Nâng cấp khuôn viên Trung tâm Hành chính công huyện</t>
  </si>
  <si>
    <t>Cải tạo nhà ăn, nhà bếp, nhà thể thao, phòng làm việc thuộc Trụ sở UBND huyện.</t>
  </si>
  <si>
    <t>Đường từ đường Hồ Chí Minh đi Huyện lộ 1 đoạn qua xã Hương Long, huyện Hương Khê</t>
  </si>
  <si>
    <t>Cầu Hà Linh, huyện Hương Khê</t>
  </si>
  <si>
    <t>Cầu Hương Giang, huyện Hương Khê</t>
  </si>
  <si>
    <t>Trong đó:</t>
  </si>
  <si>
    <t>Ngân sách nhà nước</t>
  </si>
  <si>
    <t>Ngân sách Tỉnh</t>
  </si>
  <si>
    <t>NS huyện</t>
  </si>
  <si>
    <t>Ngân sách xã</t>
  </si>
  <si>
    <t>NS Trung
ương</t>
  </si>
  <si>
    <t>II</t>
  </si>
  <si>
    <t>Nâng cấp, cải tạo Trường tiểu học Hương Lâm (điểm chính và điểm Chúc A) và Trường mầm non Hương Lâm (điểm xóm 10), huyện Hương Khê</t>
  </si>
  <si>
    <t>Nâng cấp, cải tạo Trường THCS Hương Lâm, huyện Hương Khê</t>
  </si>
  <si>
    <t>Nâng cấp, cải tạo Trường Tiểu học, Trường mầm non xã Hương Thủy, huyện Hương Khê</t>
  </si>
  <si>
    <t>Nhà phục vụ học tập 4 phòng 1 tầng Trường tiểu học Hương Trạch (Điểm La Khê), huyện Hương Khê</t>
  </si>
  <si>
    <t>Nhà hành chính quản trị kết hợp phục vụ học tập 3 tầng Trường Tiểu học Hòa Hải</t>
  </si>
  <si>
    <t>Công viên cây xanh kết hợp quảng trường trung tâm huyện Hương Khê</t>
  </si>
  <si>
    <t>Trồng cây xanh hạ tầng kỹ thuật trên tuyến đường Hồ Chí Minh và tuyến Đường QL15 huyện Hương Khê năm 2021</t>
  </si>
  <si>
    <t>Nâng cấp, cải tạo Trường THPT Gia Phố cũ</t>
  </si>
  <si>
    <t>Nâng cấp đường giao thông Huyện lộ 92 (ĐH92) đoạn từ xã Hương Thủy đi xã Hương Giang, huyện Hương Khê</t>
  </si>
  <si>
    <t>Nâng cấp đường giao thông vào trung tâm xã Hương Long, huyện Hương Khê</t>
  </si>
  <si>
    <t>Sửa chữa, nâng cấp hồ chứa nước Khe Mui, xã Hương Lâm</t>
  </si>
  <si>
    <t>Xây dựng nhà học 03 tầng 12 phòng và cải tạo 03 dãy nhà 2 tầng 10 phòng Trường THCS Chu Văn An</t>
  </si>
  <si>
    <t>Kế hoạch 2022</t>
  </si>
  <si>
    <t>Đường giao thông nối từ đường Hồ Chí Minh vào khu vực biên giới xã Hòa Hải, huyện Hương Khê</t>
  </si>
  <si>
    <t>Đường giao thông bảo vệ an nnh biên giới, kết hợp bảo vệ phát triển thác Vũ Môn và phát triển vùng, huyện Hương Khê (giai đoạn 1)</t>
  </si>
  <si>
    <t>Nhà hành chính quản trị kết hợp phòng phục vụ học tập trường Mầm non Hương Lâm (điểm chính)</t>
  </si>
  <si>
    <t>Nhà hành chính quản trị Trường Tiểu học xã Hương Lâm (điểm chính)</t>
  </si>
  <si>
    <t>Nhà học bộ môn 02 tầng 6 phòng Trường Tiểu học Hương Lâm (điểm chính)</t>
  </si>
  <si>
    <t>Nhà hành chính quản trị kết hợp học tập Trường Tiểu học Hương Lâm (điểm Chúc A)</t>
  </si>
  <si>
    <t>Nhà hỗ trợ học tập 02 tầng Trường THCS Hương Lâm</t>
  </si>
  <si>
    <t>Nhà học bộ môn 03 tầng Trường THCS Chu Văn An</t>
  </si>
  <si>
    <t>Đường giao thông tránh lũ kết hợp vào khu xử lý chất thải rắn huyện Hương Khê tại thôn 2, xã Hương Thủy</t>
  </si>
  <si>
    <t>Đường giao thông từ cầu Chợ Hôm đến khu hạ tầng tránh lũ xã Điền Mỹ</t>
  </si>
  <si>
    <t>NGUỒN VỐN NGÂN SÁCH XDCB TẬP TRUNG CỦA TỈNH BỔ SUNG CHO NGÂN SÁCH CẤP HUYỆN GIAI ĐOẠN 2021-2025</t>
  </si>
  <si>
    <t>Đường tránh lũ Hà linh - Phương mỹ (giai đoạn 1)</t>
  </si>
  <si>
    <t>Hạ tầng kỹ thuật khu dân cư nông thôn phục vụ phòng, chống ngập lũ cho nhân dân xã Phương Mỹ</t>
  </si>
  <si>
    <t>Đường vào các xã Hà Linh, Hương Thủy, Hương Giang, Lộc Yên, Hương Đô, Phúc Trạch huyện Hương Khê (đoạn từ km 15+642,72 đến km 25+252,86)</t>
  </si>
  <si>
    <t xml:space="preserve">Quy hoạch sử dụng đất giai đoạn 2021-2030 của huyện </t>
  </si>
  <si>
    <t>Quy hoạch xây dựng vùng huyện</t>
  </si>
  <si>
    <t>Điều chỉnh quy hoạch chung xây dựng thị trấn Hương Khê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</si>
  <si>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</si>
  <si>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</si>
  <si>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</si>
  <si>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</si>
  <si>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</si>
  <si>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</si>
  <si>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</si>
  <si>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</si>
  <si>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</si>
  <si>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</si>
  <si>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</si>
  <si>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</si>
  <si>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</si>
  <si>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</si>
  <si>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</si>
  <si>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</si>
  <si>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</si>
  <si>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</si>
  <si>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 xml:space="preserve">Đường Huyện lộ 5 </t>
  </si>
  <si>
    <t>Dự án cải tạo, nâng cấp đường tỉnh lộ 553 đoạn từ Km28+500-Km37+300 (Lộc Yên-Đường Hồ Chí minh)</t>
  </si>
  <si>
    <t>Cầu Khe Con xã Hương Giang</t>
  </si>
  <si>
    <t>Nhà văn hóa xã Điền Mỹ</t>
  </si>
  <si>
    <t>Hệ thống kênh cấp 1đến mặt ruộng Dự án Hệ thống thủy lợi Đá Hàn tỉnh Hà Tĩnh</t>
  </si>
  <si>
    <t>Đường cứu hộ, cứu nạn Phúc Đồng-Trúc-Hương Đô-Khe Mây, huyện Hương Khê (GĐ1: H.Đô-Khe Mây)</t>
  </si>
  <si>
    <t>Nhà học bộ môn trường Trung học cơ sở Phúc Đồng, huỵên Hương Khê</t>
  </si>
  <si>
    <t>Cải tạo, nâng cấp Hội trường lớn và Trụ sở làm việc UBND huyện</t>
  </si>
  <si>
    <t>Đường GTNT kết hợp vào trang trại chăn nuôi tập trung xã Gia Phố, xã Hương Thủy, huyện Hương Khê</t>
  </si>
  <si>
    <t>Nâng cấp, cải tạo Trung tâm hành chính công huyện Hương Khê</t>
  </si>
  <si>
    <t>Nâng cấp, sửa chữa dãy nhà tiếp công dân, dãy nhà Thanh tra-Thống kê, dãy nhà lãnh đạo thuộc trụ sơ Cơ quan UBND huyện</t>
  </si>
  <si>
    <t>Cầu Cây Trồ, xã Phú Gia, huyện Hương Khê</t>
  </si>
  <si>
    <t>Nâng cấp, cải tạo cơ sở vật chất Trường THPT Hương Khê, huyện Hương Khê</t>
  </si>
  <si>
    <t>1.1.1</t>
  </si>
  <si>
    <t>1.1.2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</si>
  <si>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</si>
  <si>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</si>
  <si>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</si>
  <si>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</si>
  <si>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</si>
  <si>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</si>
  <si>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</si>
  <si>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</si>
  <si>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</si>
  <si>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</si>
  <si>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</si>
  <si>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</si>
  <si>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</si>
  <si>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</si>
  <si>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</si>
  <si>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</si>
  <si>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</si>
  <si>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</si>
  <si>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Cải thiện cơ sở hạ tầng đô thị huyện Hương Khê, tỉnh Hà Tĩnh (phần đối ứng ngân sách huyện)</t>
  </si>
  <si>
    <t>Nhà học 02 tầng 6 phòng Trường THCS Hương Trà</t>
  </si>
  <si>
    <t>Nhà bộ môn 2 tầng 04 phòng Trường THCS Hòa Hải</t>
  </si>
  <si>
    <t>Nhà hành chính quản trị 02 tầng Trường Tiểu học Phúc Đồng</t>
  </si>
  <si>
    <t>Nhà học bộ môn 03 tầng Trường THCS Phú Gia</t>
  </si>
  <si>
    <t>Khối phòng phục vụ học tập 2 tầng 6 phòng Trường Tiểu học Hà Linh (điểm chính)</t>
  </si>
  <si>
    <t>Kiên cố hóa trường mầm non, tiểu học xã Hương Long và Phú Gia, huyện Hương Khê (Xây dựng nhà học kết hợp phục vụ học tập 2 tầng 12 phòng Trường tiểu học Phú Gia; nhà học kết hợp phục vụ học tập 3 tầng 12 phòng Trường tiểu học Hương Long; Nhà bếp Trường mầm non Phú Gia)</t>
  </si>
  <si>
    <t>Công trình phòng chống thiên tai, sửa chữa lớn, sửa chữa thường xuyên các công trình hồ, đập</t>
  </si>
  <si>
    <t>3.25</t>
  </si>
  <si>
    <t>Cải tạo, sửa chữa cơ sở vật chất Huyện ủy</t>
  </si>
  <si>
    <t>PHỤ LỤC KẾ HOẠCH VỐN ĐẦU TƯ XDCB NĂM 2022</t>
  </si>
  <si>
    <t>HỘI ĐỒNG NHÂN DÂN HUYỆN</t>
  </si>
  <si>
    <t>Nhà máy nước và Hệ thống cấp nước sạch cho Nhân dân thị trấn Hương Khê và 8 xã vùng phụ cận</t>
  </si>
  <si>
    <t xml:space="preserve">Cầu Hỏi Địa, cầu Chăm Trèng và khắc phục các vị trí hư hỏng cục bộ tuyến đường liên xã (Hà Linh – Phương Mỹ), </t>
  </si>
  <si>
    <t>Đường giao thông nông thôn xã Hương Thủy, huyện H. Khê</t>
  </si>
  <si>
    <t>Cải tạo trụ sở cơ quan UBND huyện, trụ sở làm việc Trung tâm Ứng dụng KHKT và Chuyển giao công nghệ huyện</t>
  </si>
  <si>
    <t>Đường giao thông xóm 2, 3 xã Hương Giang, huyện H. Khê</t>
  </si>
  <si>
    <t>Cải tạo các ĐZ 971, 973E18.8; ĐZ 372, 373,374E18.8 chống quá tải, giảm sự cố, nâng cao độ tin cậy cung cấp điện và giảm
tổn thất điện năng trên địa bàn huyện Hương Khê.</t>
  </si>
  <si>
    <t>(Kèm theo Nghị quyết số 31/NQ-HĐND ngày 24 /12/2021 của HĐND huyện)</t>
  </si>
</sst>
</file>

<file path=xl/styles.xml><?xml version="1.0" encoding="utf-8"?>
<styleSheet xmlns="http://schemas.openxmlformats.org/spreadsheetml/2006/main">
  <numFmts count="6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[Red]#,##0"/>
    <numFmt numFmtId="190" formatCode="#,###"/>
    <numFmt numFmtId="191" formatCode=";;;"/>
    <numFmt numFmtId="192" formatCode="d"/>
    <numFmt numFmtId="193" formatCode="mm"/>
    <numFmt numFmtId="194" formatCode="dd"/>
    <numFmt numFmtId="195" formatCode="yyyy"/>
    <numFmt numFmtId="196" formatCode="#,##0.000"/>
    <numFmt numFmtId="197" formatCode="#,##0.00000"/>
    <numFmt numFmtId="198" formatCode="#,##0.0"/>
    <numFmt numFmtId="199" formatCode="0.0000"/>
    <numFmt numFmtId="200" formatCode="#,##0.00\)"/>
    <numFmt numFmtId="201" formatCode="#,##0.0000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0.000%"/>
    <numFmt numFmtId="211" formatCode="0.0000%"/>
    <numFmt numFmtId="212" formatCode="0.0%"/>
    <numFmt numFmtId="213" formatCode="0.0"/>
    <numFmt numFmtId="214" formatCode="_(* #,##0.000_);_(* \(#,##0.000\);_(* &quot;-&quot;???_);_(@_)"/>
    <numFmt numFmtId="215" formatCode="_(* #,##0_);_(* \(#,##0\);_(* &quot;-&quot;?_);_(@_)"/>
    <numFmt numFmtId="216" formatCode="_-* #,##0\ _$_-;\-* #,##0\ _$_-;_-* &quot;-&quot;??\ _$_-;_-@_-"/>
    <numFmt numFmtId="217" formatCode="0_);\(0\)"/>
    <numFmt numFmtId="218" formatCode="_(* #,##0.00000_);_(* \(#,##0.00000\);_(* &quot;-&quot;??_);_(@_)"/>
    <numFmt numFmtId="219" formatCode="_-* #,##0\ _₫_-;\-* #,##0\ _₫_-;_-* &quot;-&quot;??\ _₫_-;_-@_-"/>
    <numFmt numFmtId="220" formatCode="_(* #,##0.000000_);_(* \(#,##0.000000\);_(* &quot;-&quot;??_);_(@_)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8"/>
      <name val="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3" fontId="4" fillId="0" borderId="0" xfId="63" applyNumberFormat="1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4" fillId="0" borderId="0" xfId="62" applyFont="1" applyFill="1">
      <alignment/>
      <protection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/>
    </xf>
    <xf numFmtId="180" fontId="15" fillId="0" borderId="10" xfId="41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 wrapText="1"/>
    </xf>
    <xf numFmtId="180" fontId="4" fillId="0" borderId="0" xfId="41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0" fontId="16" fillId="0" borderId="11" xfId="64" applyFont="1" applyFill="1" applyBorder="1" applyAlignment="1" applyProtection="1">
      <alignment horizontal="left" vertical="center" wrapText="1"/>
      <protection hidden="1"/>
    </xf>
    <xf numFmtId="180" fontId="15" fillId="0" borderId="12" xfId="41" applyNumberFormat="1" applyFont="1" applyFill="1" applyBorder="1" applyAlignment="1">
      <alignment vertical="center"/>
    </xf>
    <xf numFmtId="0" fontId="16" fillId="0" borderId="11" xfId="65" applyFont="1" applyFill="1" applyBorder="1" applyAlignment="1">
      <alignment horizontal="left" vertical="center" wrapText="1"/>
      <protection/>
    </xf>
    <xf numFmtId="180" fontId="16" fillId="0" borderId="11" xfId="41" applyNumberFormat="1" applyFont="1" applyFill="1" applyBorder="1" applyAlignment="1">
      <alignment vertical="center" wrapText="1"/>
    </xf>
    <xf numFmtId="217" fontId="16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217" fontId="16" fillId="0" borderId="10" xfId="0" applyNumberFormat="1" applyFont="1" applyFill="1" applyBorder="1" applyAlignment="1">
      <alignment horizontal="center" vertical="center" wrapText="1"/>
    </xf>
    <xf numFmtId="217" fontId="15" fillId="0" borderId="10" xfId="0" applyNumberFormat="1" applyFont="1" applyFill="1" applyBorder="1" applyAlignment="1">
      <alignment horizontal="center" vertical="center" wrapText="1"/>
    </xf>
    <xf numFmtId="217" fontId="15" fillId="0" borderId="11" xfId="0" applyNumberFormat="1" applyFont="1" applyFill="1" applyBorder="1" applyAlignment="1">
      <alignment horizontal="left" vertical="center" wrapText="1"/>
    </xf>
    <xf numFmtId="180" fontId="15" fillId="0" borderId="11" xfId="41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80" fontId="16" fillId="0" borderId="11" xfId="44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180" fontId="16" fillId="0" borderId="11" xfId="41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/>
    </xf>
    <xf numFmtId="0" fontId="16" fillId="0" borderId="11" xfId="62" applyFont="1" applyFill="1" applyBorder="1" applyAlignment="1">
      <alignment vertical="center" wrapText="1"/>
      <protection/>
    </xf>
    <xf numFmtId="180" fontId="16" fillId="0" borderId="11" xfId="41" applyNumberFormat="1" applyFont="1" applyFill="1" applyBorder="1" applyAlignment="1" quotePrefix="1">
      <alignment vertical="center"/>
    </xf>
    <xf numFmtId="0" fontId="16" fillId="0" borderId="11" xfId="62" applyFont="1" applyFill="1" applyBorder="1">
      <alignment/>
      <protection/>
    </xf>
    <xf numFmtId="180" fontId="16" fillId="0" borderId="11" xfId="0" applyNumberFormat="1" applyFont="1" applyFill="1" applyBorder="1" applyAlignment="1">
      <alignment/>
    </xf>
    <xf numFmtId="0" fontId="16" fillId="0" borderId="11" xfId="65" applyFont="1" applyFill="1" applyBorder="1" applyAlignment="1">
      <alignment vertical="center" wrapText="1"/>
      <protection/>
    </xf>
    <xf numFmtId="3" fontId="16" fillId="0" borderId="11" xfId="63" applyNumberFormat="1" applyFont="1" applyFill="1" applyBorder="1" applyAlignment="1">
      <alignment vertical="center" wrapText="1"/>
      <protection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41" applyNumberFormat="1" applyFont="1" applyFill="1" applyBorder="1" applyAlignment="1">
      <alignment vertical="center" wrapText="1"/>
    </xf>
    <xf numFmtId="3" fontId="16" fillId="0" borderId="11" xfId="63" applyNumberFormat="1" applyFont="1" applyFill="1" applyBorder="1" applyAlignment="1">
      <alignment horizontal="left" vertical="center" wrapText="1"/>
      <protection/>
    </xf>
    <xf numFmtId="1" fontId="16" fillId="0" borderId="13" xfId="63" applyNumberFormat="1" applyFont="1" applyFill="1" applyBorder="1" applyAlignment="1">
      <alignment vertical="center" wrapText="1"/>
      <protection/>
    </xf>
    <xf numFmtId="180" fontId="16" fillId="0" borderId="13" xfId="43" applyNumberFormat="1" applyFont="1" applyFill="1" applyBorder="1" applyAlignment="1">
      <alignment horizontal="right" vertical="center"/>
    </xf>
    <xf numFmtId="180" fontId="16" fillId="0" borderId="11" xfId="43" applyNumberFormat="1" applyFont="1" applyFill="1" applyBorder="1" applyAlignment="1">
      <alignment horizontal="right" vertical="center"/>
    </xf>
    <xf numFmtId="1" fontId="16" fillId="0" borderId="11" xfId="63" applyNumberFormat="1" applyFont="1" applyFill="1" applyBorder="1" applyAlignment="1">
      <alignment vertical="center" wrapText="1"/>
      <protection/>
    </xf>
    <xf numFmtId="1" fontId="16" fillId="0" borderId="14" xfId="63" applyNumberFormat="1" applyFont="1" applyFill="1" applyBorder="1" applyAlignment="1">
      <alignment vertical="center" wrapText="1"/>
      <protection/>
    </xf>
    <xf numFmtId="180" fontId="16" fillId="0" borderId="14" xfId="43" applyNumberFormat="1" applyFont="1" applyFill="1" applyBorder="1" applyAlignment="1">
      <alignment horizontal="right" vertical="center"/>
    </xf>
    <xf numFmtId="180" fontId="16" fillId="0" borderId="13" xfId="43" applyNumberFormat="1" applyFont="1" applyFill="1" applyBorder="1" applyAlignment="1" quotePrefix="1">
      <alignment horizontal="right" vertical="center" wrapText="1"/>
    </xf>
    <xf numFmtId="180" fontId="16" fillId="0" borderId="14" xfId="43" applyNumberFormat="1" applyFont="1" applyFill="1" applyBorder="1" applyAlignment="1" quotePrefix="1">
      <alignment horizontal="right" vertical="center" wrapText="1"/>
    </xf>
    <xf numFmtId="180" fontId="16" fillId="0" borderId="11" xfId="43" applyNumberFormat="1" applyFont="1" applyFill="1" applyBorder="1" applyAlignment="1" quotePrefix="1">
      <alignment horizontal="center" vertical="center" wrapText="1"/>
    </xf>
    <xf numFmtId="180" fontId="16" fillId="0" borderId="11" xfId="41" applyNumberFormat="1" applyFont="1" applyFill="1" applyBorder="1" applyAlignment="1">
      <alignment horizontal="center" vertical="center"/>
    </xf>
    <xf numFmtId="180" fontId="16" fillId="0" borderId="11" xfId="41" applyNumberFormat="1" applyFont="1" applyFill="1" applyBorder="1" applyAlignment="1">
      <alignment/>
    </xf>
    <xf numFmtId="180" fontId="16" fillId="0" borderId="11" xfId="44" applyNumberFormat="1" applyFont="1" applyFill="1" applyBorder="1" applyAlignment="1">
      <alignment/>
    </xf>
    <xf numFmtId="217" fontId="15" fillId="0" borderId="11" xfId="0" applyNumberFormat="1" applyFont="1" applyFill="1" applyBorder="1" applyAlignment="1">
      <alignment horizontal="center" vertical="center" wrapText="1"/>
    </xf>
    <xf numFmtId="217" fontId="16" fillId="0" borderId="11" xfId="0" applyNumberFormat="1" applyFont="1" applyFill="1" applyBorder="1" applyAlignment="1">
      <alignment horizontal="left" vertical="center" wrapText="1"/>
    </xf>
    <xf numFmtId="217" fontId="15" fillId="0" borderId="14" xfId="0" applyNumberFormat="1" applyFont="1" applyFill="1" applyBorder="1" applyAlignment="1">
      <alignment horizontal="center" vertical="center" wrapText="1"/>
    </xf>
    <xf numFmtId="217" fontId="15" fillId="0" borderId="14" xfId="0" applyNumberFormat="1" applyFont="1" applyFill="1" applyBorder="1" applyAlignment="1">
      <alignment horizontal="left" vertical="center" wrapText="1"/>
    </xf>
    <xf numFmtId="180" fontId="15" fillId="0" borderId="14" xfId="41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</cellXfs>
  <cellStyles count="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3" xfId="43"/>
    <cellStyle name="Comma 2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edger 17 x 11 in" xfId="57"/>
    <cellStyle name="Ledger 17 x 11 in 2" xfId="58"/>
    <cellStyle name="Linked Cell" xfId="59"/>
    <cellStyle name="Neutral" xfId="60"/>
    <cellStyle name="Normal 10" xfId="61"/>
    <cellStyle name="Normal 2" xfId="62"/>
    <cellStyle name="Normal_Bieu mau (CV )" xfId="63"/>
    <cellStyle name="Normal_tong hop cong trinh_2015_moi1" xfId="64"/>
    <cellStyle name="Normal_Tuan_Bao cao KLTH va giai ngan 6 thang dau nam 201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N122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3" sqref="B13"/>
    </sheetView>
  </sheetViews>
  <sheetFormatPr defaultColWidth="9.00390625" defaultRowHeight="15.75"/>
  <cols>
    <col min="1" max="1" width="6.75390625" style="6" customWidth="1"/>
    <col min="2" max="2" width="56.00390625" style="1" customWidth="1"/>
    <col min="3" max="3" width="8.50390625" style="1" hidden="1" customWidth="1"/>
    <col min="4" max="4" width="13.25390625" style="2" customWidth="1"/>
    <col min="5" max="9" width="10.375" style="2" customWidth="1"/>
    <col min="10" max="10" width="10.375" style="2" hidden="1" customWidth="1"/>
    <col min="11" max="12" width="9.00390625" style="2" customWidth="1"/>
    <col min="13" max="13" width="10.125" style="2" bestFit="1" customWidth="1"/>
    <col min="14" max="16384" width="9.00390625" style="2" customWidth="1"/>
  </cols>
  <sheetData>
    <row r="1" spans="1:10" ht="26.25" customHeight="1">
      <c r="A1" s="61" t="s">
        <v>190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.75" customHeight="1">
      <c r="A2" s="62" t="s">
        <v>198</v>
      </c>
      <c r="B2" s="62"/>
      <c r="C2" s="62"/>
      <c r="D2" s="62"/>
      <c r="E2" s="62"/>
      <c r="F2" s="62"/>
      <c r="G2" s="62"/>
      <c r="H2" s="62"/>
      <c r="I2" s="62"/>
      <c r="J2" s="62"/>
    </row>
    <row r="3" spans="2:10" ht="22.5" customHeight="1">
      <c r="B3" s="7"/>
      <c r="C3" s="7"/>
      <c r="D3" s="8"/>
      <c r="F3" s="8"/>
      <c r="H3" s="63" t="s">
        <v>10</v>
      </c>
      <c r="I3" s="63"/>
      <c r="J3" s="63"/>
    </row>
    <row r="4" spans="1:10" ht="21.75" customHeight="1">
      <c r="A4" s="68" t="s">
        <v>0</v>
      </c>
      <c r="B4" s="68" t="s">
        <v>14</v>
      </c>
      <c r="C4" s="68" t="s">
        <v>4</v>
      </c>
      <c r="D4" s="68" t="s">
        <v>111</v>
      </c>
      <c r="E4" s="64" t="s">
        <v>92</v>
      </c>
      <c r="F4" s="65"/>
      <c r="G4" s="65"/>
      <c r="H4" s="65"/>
      <c r="I4" s="66"/>
      <c r="J4" s="60"/>
    </row>
    <row r="5" spans="1:10" ht="28.5">
      <c r="A5" s="68"/>
      <c r="B5" s="68"/>
      <c r="C5" s="68"/>
      <c r="D5" s="68"/>
      <c r="E5" s="59" t="s">
        <v>93</v>
      </c>
      <c r="F5" s="18" t="s">
        <v>97</v>
      </c>
      <c r="G5" s="18" t="s">
        <v>94</v>
      </c>
      <c r="H5" s="18" t="s">
        <v>95</v>
      </c>
      <c r="I5" s="18" t="s">
        <v>96</v>
      </c>
      <c r="J5" s="59"/>
    </row>
    <row r="6" spans="1:12" ht="15.75">
      <c r="A6" s="19"/>
      <c r="B6" s="20" t="s">
        <v>7</v>
      </c>
      <c r="C6" s="9">
        <f>C7+C110+C119</f>
        <v>4402738.431</v>
      </c>
      <c r="D6" s="9">
        <f aca="true" t="shared" si="0" ref="D6:J6">D7+D110+D119</f>
        <v>709883</v>
      </c>
      <c r="E6" s="9">
        <f t="shared" si="0"/>
        <v>709883</v>
      </c>
      <c r="F6" s="9">
        <f t="shared" si="0"/>
        <v>215000</v>
      </c>
      <c r="G6" s="9">
        <f t="shared" si="0"/>
        <v>345263</v>
      </c>
      <c r="H6" s="9">
        <f t="shared" si="0"/>
        <v>149620</v>
      </c>
      <c r="I6" s="9">
        <f t="shared" si="0"/>
        <v>0</v>
      </c>
      <c r="J6" s="9">
        <f t="shared" si="0"/>
        <v>0</v>
      </c>
      <c r="K6" s="8">
        <f aca="true" t="shared" si="1" ref="K6:K37">E6-F6-G6-H6</f>
        <v>0</v>
      </c>
      <c r="L6" s="8">
        <f aca="true" t="shared" si="2" ref="L6:L37">D6-E6-J6</f>
        <v>0</v>
      </c>
    </row>
    <row r="7" spans="1:13" ht="28.5">
      <c r="A7" s="17" t="s">
        <v>2</v>
      </c>
      <c r="B7" s="21" t="s">
        <v>13</v>
      </c>
      <c r="C7" s="22">
        <f>C8+C21+C58</f>
        <v>3607438.4310000003</v>
      </c>
      <c r="D7" s="22">
        <f aca="true" t="shared" si="3" ref="D7:J7">D8+D21+D58</f>
        <v>514883</v>
      </c>
      <c r="E7" s="22">
        <f t="shared" si="3"/>
        <v>514883</v>
      </c>
      <c r="F7" s="22">
        <f t="shared" si="3"/>
        <v>215000</v>
      </c>
      <c r="G7" s="22">
        <f t="shared" si="3"/>
        <v>150263</v>
      </c>
      <c r="H7" s="22">
        <f t="shared" si="3"/>
        <v>149620</v>
      </c>
      <c r="I7" s="22">
        <f t="shared" si="3"/>
        <v>0</v>
      </c>
      <c r="J7" s="22">
        <f t="shared" si="3"/>
        <v>0</v>
      </c>
      <c r="K7" s="8">
        <f t="shared" si="1"/>
        <v>0</v>
      </c>
      <c r="L7" s="8">
        <f t="shared" si="2"/>
        <v>0</v>
      </c>
      <c r="M7" s="8">
        <f>C6-C8</f>
        <v>4039185.431</v>
      </c>
    </row>
    <row r="8" spans="1:12" ht="15.75">
      <c r="A8" s="23" t="s">
        <v>1</v>
      </c>
      <c r="B8" s="10" t="s">
        <v>52</v>
      </c>
      <c r="C8" s="22">
        <f>SUM(C9:C20)</f>
        <v>363553</v>
      </c>
      <c r="D8" s="22">
        <f aca="true" t="shared" si="4" ref="D8:J8">SUM(D9:D20)</f>
        <v>5307</v>
      </c>
      <c r="E8" s="22">
        <f t="shared" si="4"/>
        <v>5307</v>
      </c>
      <c r="F8" s="22">
        <f t="shared" si="4"/>
        <v>0</v>
      </c>
      <c r="G8" s="22">
        <f t="shared" si="4"/>
        <v>4675</v>
      </c>
      <c r="H8" s="22">
        <f t="shared" si="4"/>
        <v>632</v>
      </c>
      <c r="I8" s="22">
        <f t="shared" si="4"/>
        <v>0</v>
      </c>
      <c r="J8" s="22">
        <f t="shared" si="4"/>
        <v>0</v>
      </c>
      <c r="K8" s="8">
        <f t="shared" si="1"/>
        <v>0</v>
      </c>
      <c r="L8" s="8">
        <f t="shared" si="2"/>
        <v>0</v>
      </c>
    </row>
    <row r="9" spans="1:14" ht="30">
      <c r="A9" s="24">
        <v>1</v>
      </c>
      <c r="B9" s="15" t="s">
        <v>151</v>
      </c>
      <c r="C9" s="25">
        <v>116887</v>
      </c>
      <c r="D9" s="25">
        <f aca="true" t="shared" si="5" ref="D9:D20">E9+J9</f>
        <v>473</v>
      </c>
      <c r="E9" s="25">
        <f aca="true" t="shared" si="6" ref="E9:E20">SUM(F9:I9)</f>
        <v>473</v>
      </c>
      <c r="F9" s="25"/>
      <c r="G9" s="25">
        <v>473</v>
      </c>
      <c r="H9" s="25"/>
      <c r="I9" s="25"/>
      <c r="J9" s="25"/>
      <c r="K9" s="8">
        <f t="shared" si="1"/>
        <v>0</v>
      </c>
      <c r="L9" s="8">
        <f t="shared" si="2"/>
        <v>0</v>
      </c>
      <c r="N9" s="2">
        <f>215000+345263+148120+262000</f>
        <v>970383</v>
      </c>
    </row>
    <row r="10" spans="1:12" ht="30">
      <c r="A10" s="24">
        <v>2</v>
      </c>
      <c r="B10" s="15" t="s">
        <v>152</v>
      </c>
      <c r="C10" s="25">
        <v>102642</v>
      </c>
      <c r="D10" s="25">
        <f t="shared" si="5"/>
        <v>1560</v>
      </c>
      <c r="E10" s="25">
        <f t="shared" si="6"/>
        <v>1560</v>
      </c>
      <c r="F10" s="25"/>
      <c r="G10" s="25">
        <v>1560</v>
      </c>
      <c r="H10" s="25"/>
      <c r="I10" s="25"/>
      <c r="J10" s="25"/>
      <c r="K10" s="8">
        <f t="shared" si="1"/>
        <v>0</v>
      </c>
      <c r="L10" s="8">
        <f t="shared" si="2"/>
        <v>0</v>
      </c>
    </row>
    <row r="11" spans="1:12" ht="15.75">
      <c r="A11" s="24">
        <v>3</v>
      </c>
      <c r="B11" s="13" t="s">
        <v>153</v>
      </c>
      <c r="C11" s="25">
        <v>4949</v>
      </c>
      <c r="D11" s="25">
        <f t="shared" si="5"/>
        <v>80</v>
      </c>
      <c r="E11" s="25">
        <f t="shared" si="6"/>
        <v>80</v>
      </c>
      <c r="F11" s="25"/>
      <c r="G11" s="25"/>
      <c r="H11" s="25">
        <v>80</v>
      </c>
      <c r="I11" s="25"/>
      <c r="J11" s="25"/>
      <c r="K11" s="8">
        <f t="shared" si="1"/>
        <v>0</v>
      </c>
      <c r="L11" s="8">
        <f t="shared" si="2"/>
        <v>0</v>
      </c>
    </row>
    <row r="12" spans="1:12" ht="15.75">
      <c r="A12" s="24">
        <v>4</v>
      </c>
      <c r="B12" s="15" t="s">
        <v>154</v>
      </c>
      <c r="C12" s="25">
        <v>14997</v>
      </c>
      <c r="D12" s="25">
        <f t="shared" si="5"/>
        <v>285</v>
      </c>
      <c r="E12" s="25">
        <f t="shared" si="6"/>
        <v>285</v>
      </c>
      <c r="F12" s="25"/>
      <c r="G12" s="25"/>
      <c r="H12" s="25">
        <v>285</v>
      </c>
      <c r="I12" s="25"/>
      <c r="J12" s="25"/>
      <c r="K12" s="8">
        <f t="shared" si="1"/>
        <v>0</v>
      </c>
      <c r="L12" s="8">
        <f t="shared" si="2"/>
        <v>0</v>
      </c>
    </row>
    <row r="13" spans="1:12" ht="30">
      <c r="A13" s="24">
        <v>5</v>
      </c>
      <c r="B13" s="13" t="s">
        <v>155</v>
      </c>
      <c r="C13" s="25">
        <v>9255</v>
      </c>
      <c r="D13" s="25">
        <f t="shared" si="5"/>
        <v>219</v>
      </c>
      <c r="E13" s="25">
        <f t="shared" si="6"/>
        <v>219</v>
      </c>
      <c r="F13" s="25"/>
      <c r="G13" s="25">
        <v>219</v>
      </c>
      <c r="H13" s="25"/>
      <c r="I13" s="25"/>
      <c r="J13" s="25"/>
      <c r="K13" s="8">
        <f t="shared" si="1"/>
        <v>0</v>
      </c>
      <c r="L13" s="8">
        <f t="shared" si="2"/>
        <v>0</v>
      </c>
    </row>
    <row r="14" spans="1:12" ht="15.75">
      <c r="A14" s="24">
        <v>6</v>
      </c>
      <c r="B14" s="15" t="s">
        <v>156</v>
      </c>
      <c r="C14" s="25">
        <v>934</v>
      </c>
      <c r="D14" s="25">
        <f t="shared" si="5"/>
        <v>70</v>
      </c>
      <c r="E14" s="25">
        <f t="shared" si="6"/>
        <v>70</v>
      </c>
      <c r="F14" s="25"/>
      <c r="G14" s="25"/>
      <c r="H14" s="25">
        <v>70</v>
      </c>
      <c r="I14" s="25"/>
      <c r="J14" s="25"/>
      <c r="K14" s="8">
        <f t="shared" si="1"/>
        <v>0</v>
      </c>
      <c r="L14" s="8">
        <f t="shared" si="2"/>
        <v>0</v>
      </c>
    </row>
    <row r="15" spans="1:12" ht="30">
      <c r="A15" s="24">
        <v>7</v>
      </c>
      <c r="B15" s="13" t="s">
        <v>157</v>
      </c>
      <c r="C15" s="25">
        <v>1499</v>
      </c>
      <c r="D15" s="25">
        <f t="shared" si="5"/>
        <v>197</v>
      </c>
      <c r="E15" s="25">
        <f t="shared" si="6"/>
        <v>197</v>
      </c>
      <c r="F15" s="25"/>
      <c r="G15" s="25"/>
      <c r="H15" s="25">
        <v>197</v>
      </c>
      <c r="I15" s="25"/>
      <c r="J15" s="25"/>
      <c r="K15" s="8">
        <f t="shared" si="1"/>
        <v>0</v>
      </c>
      <c r="L15" s="8">
        <f t="shared" si="2"/>
        <v>0</v>
      </c>
    </row>
    <row r="16" spans="1:12" ht="15.75">
      <c r="A16" s="24">
        <v>8</v>
      </c>
      <c r="B16" s="13" t="s">
        <v>91</v>
      </c>
      <c r="C16" s="25">
        <v>60000</v>
      </c>
      <c r="D16" s="25">
        <f t="shared" si="5"/>
        <v>220</v>
      </c>
      <c r="E16" s="25">
        <f t="shared" si="6"/>
        <v>220</v>
      </c>
      <c r="F16" s="25"/>
      <c r="G16" s="25">
        <v>220</v>
      </c>
      <c r="H16" s="25"/>
      <c r="I16" s="25"/>
      <c r="J16" s="25"/>
      <c r="K16" s="8">
        <f t="shared" si="1"/>
        <v>0</v>
      </c>
      <c r="L16" s="8">
        <f t="shared" si="2"/>
        <v>0</v>
      </c>
    </row>
    <row r="17" spans="1:12" ht="15.75">
      <c r="A17" s="24">
        <v>9</v>
      </c>
      <c r="B17" s="13" t="s">
        <v>158</v>
      </c>
      <c r="C17" s="25">
        <v>18000</v>
      </c>
      <c r="D17" s="25">
        <f t="shared" si="5"/>
        <v>440</v>
      </c>
      <c r="E17" s="25">
        <f t="shared" si="6"/>
        <v>440</v>
      </c>
      <c r="F17" s="25"/>
      <c r="G17" s="25">
        <v>440</v>
      </c>
      <c r="H17" s="25"/>
      <c r="I17" s="25"/>
      <c r="J17" s="25"/>
      <c r="K17" s="8">
        <f t="shared" si="1"/>
        <v>0</v>
      </c>
      <c r="L17" s="8">
        <f t="shared" si="2"/>
        <v>0</v>
      </c>
    </row>
    <row r="18" spans="1:12" ht="30">
      <c r="A18" s="24">
        <v>10</v>
      </c>
      <c r="B18" s="15" t="s">
        <v>89</v>
      </c>
      <c r="C18" s="25">
        <v>14000</v>
      </c>
      <c r="D18" s="25">
        <f t="shared" si="5"/>
        <v>226</v>
      </c>
      <c r="E18" s="25">
        <f t="shared" si="6"/>
        <v>226</v>
      </c>
      <c r="F18" s="25"/>
      <c r="G18" s="25">
        <v>226</v>
      </c>
      <c r="H18" s="25"/>
      <c r="I18" s="25"/>
      <c r="J18" s="25"/>
      <c r="K18" s="8">
        <f t="shared" si="1"/>
        <v>0</v>
      </c>
      <c r="L18" s="8">
        <f t="shared" si="2"/>
        <v>0</v>
      </c>
    </row>
    <row r="19" spans="1:12" ht="30">
      <c r="A19" s="24">
        <v>11</v>
      </c>
      <c r="B19" s="15" t="s">
        <v>159</v>
      </c>
      <c r="C19" s="25">
        <v>6490</v>
      </c>
      <c r="D19" s="25">
        <f t="shared" si="5"/>
        <v>537</v>
      </c>
      <c r="E19" s="25">
        <f t="shared" si="6"/>
        <v>537</v>
      </c>
      <c r="F19" s="25"/>
      <c r="G19" s="25">
        <v>537</v>
      </c>
      <c r="H19" s="25"/>
      <c r="I19" s="25"/>
      <c r="J19" s="25"/>
      <c r="K19" s="8">
        <f t="shared" si="1"/>
        <v>0</v>
      </c>
      <c r="L19" s="8">
        <f t="shared" si="2"/>
        <v>0</v>
      </c>
    </row>
    <row r="20" spans="1:12" ht="15.75">
      <c r="A20" s="24">
        <v>12</v>
      </c>
      <c r="B20" s="26" t="s">
        <v>196</v>
      </c>
      <c r="C20" s="25">
        <v>13900</v>
      </c>
      <c r="D20" s="25">
        <f t="shared" si="5"/>
        <v>1000</v>
      </c>
      <c r="E20" s="25">
        <f t="shared" si="6"/>
        <v>1000</v>
      </c>
      <c r="F20" s="25"/>
      <c r="G20" s="25">
        <v>1000</v>
      </c>
      <c r="H20" s="25"/>
      <c r="I20" s="25"/>
      <c r="J20" s="25"/>
      <c r="K20" s="8">
        <f t="shared" si="1"/>
        <v>0</v>
      </c>
      <c r="L20" s="8">
        <f t="shared" si="2"/>
        <v>0</v>
      </c>
    </row>
    <row r="21" spans="1:12" ht="15.75">
      <c r="A21" s="23" t="s">
        <v>98</v>
      </c>
      <c r="B21" s="27" t="s">
        <v>5</v>
      </c>
      <c r="C21" s="22">
        <f>C26+C32+C22</f>
        <v>784427.753</v>
      </c>
      <c r="D21" s="22">
        <f aca="true" t="shared" si="7" ref="D21:J21">D26+D32+D22</f>
        <v>155488</v>
      </c>
      <c r="E21" s="22">
        <f t="shared" si="7"/>
        <v>155488</v>
      </c>
      <c r="F21" s="22">
        <f t="shared" si="7"/>
        <v>60000</v>
      </c>
      <c r="G21" s="22">
        <f t="shared" si="7"/>
        <v>43000</v>
      </c>
      <c r="H21" s="22">
        <f t="shared" si="7"/>
        <v>52488</v>
      </c>
      <c r="I21" s="22">
        <f t="shared" si="7"/>
        <v>0</v>
      </c>
      <c r="J21" s="22">
        <f t="shared" si="7"/>
        <v>0</v>
      </c>
      <c r="K21" s="8">
        <f t="shared" si="1"/>
        <v>0</v>
      </c>
      <c r="L21" s="8">
        <f t="shared" si="2"/>
        <v>0</v>
      </c>
    </row>
    <row r="22" spans="1:12" s="4" customFormat="1" ht="15.75">
      <c r="A22" s="23">
        <v>1</v>
      </c>
      <c r="B22" s="27" t="s">
        <v>22</v>
      </c>
      <c r="C22" s="22">
        <f>SUM(C23:C25)</f>
        <v>513123.753</v>
      </c>
      <c r="D22" s="22">
        <f aca="true" t="shared" si="8" ref="D22:J22">SUM(D23:D25)</f>
        <v>60000</v>
      </c>
      <c r="E22" s="22">
        <f t="shared" si="8"/>
        <v>60000</v>
      </c>
      <c r="F22" s="22">
        <f t="shared" si="8"/>
        <v>60000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8">
        <f t="shared" si="1"/>
        <v>0</v>
      </c>
      <c r="L22" s="8">
        <f t="shared" si="2"/>
        <v>0</v>
      </c>
    </row>
    <row r="23" spans="1:12" s="4" customFormat="1" ht="30">
      <c r="A23" s="24" t="s">
        <v>16</v>
      </c>
      <c r="B23" s="26" t="s">
        <v>192</v>
      </c>
      <c r="C23" s="28">
        <v>229485</v>
      </c>
      <c r="D23" s="28">
        <f>E23+J23</f>
        <v>20000</v>
      </c>
      <c r="E23" s="28">
        <f>SUM(F23:I23)</f>
        <v>20000</v>
      </c>
      <c r="F23" s="28">
        <v>20000</v>
      </c>
      <c r="G23" s="29"/>
      <c r="H23" s="29"/>
      <c r="I23" s="29"/>
      <c r="J23" s="29"/>
      <c r="K23" s="8">
        <f t="shared" si="1"/>
        <v>0</v>
      </c>
      <c r="L23" s="8">
        <f t="shared" si="2"/>
        <v>0</v>
      </c>
    </row>
    <row r="24" spans="1:12" s="4" customFormat="1" ht="30">
      <c r="A24" s="24" t="s">
        <v>17</v>
      </c>
      <c r="B24" s="30" t="s">
        <v>8</v>
      </c>
      <c r="C24" s="28">
        <v>120000</v>
      </c>
      <c r="D24" s="28">
        <f>E24+J24</f>
        <v>20000</v>
      </c>
      <c r="E24" s="28">
        <f>SUM(F24:I24)</f>
        <v>20000</v>
      </c>
      <c r="F24" s="28">
        <v>20000</v>
      </c>
      <c r="G24" s="29"/>
      <c r="H24" s="29"/>
      <c r="I24" s="29"/>
      <c r="J24" s="29"/>
      <c r="K24" s="8">
        <f t="shared" si="1"/>
        <v>0</v>
      </c>
      <c r="L24" s="8">
        <f t="shared" si="2"/>
        <v>0</v>
      </c>
    </row>
    <row r="25" spans="1:12" s="4" customFormat="1" ht="15.75">
      <c r="A25" s="24" t="s">
        <v>18</v>
      </c>
      <c r="B25" s="16" t="s">
        <v>66</v>
      </c>
      <c r="C25" s="28">
        <v>163638.753</v>
      </c>
      <c r="D25" s="28">
        <f>E25+J25</f>
        <v>20000</v>
      </c>
      <c r="E25" s="28">
        <f>SUM(F25:I25)</f>
        <v>20000</v>
      </c>
      <c r="F25" s="28">
        <v>20000</v>
      </c>
      <c r="G25" s="29"/>
      <c r="H25" s="29"/>
      <c r="I25" s="29"/>
      <c r="J25" s="29"/>
      <c r="K25" s="8">
        <f t="shared" si="1"/>
        <v>0</v>
      </c>
      <c r="L25" s="8">
        <f t="shared" si="2"/>
        <v>0</v>
      </c>
    </row>
    <row r="26" spans="1:12" ht="15.75">
      <c r="A26" s="23">
        <v>2</v>
      </c>
      <c r="B26" s="27" t="s">
        <v>21</v>
      </c>
      <c r="C26" s="22">
        <f>SUM(C27:C31)</f>
        <v>156456</v>
      </c>
      <c r="D26" s="22">
        <f aca="true" t="shared" si="9" ref="D26:J26">SUM(D27:D31)</f>
        <v>43000</v>
      </c>
      <c r="E26" s="22">
        <f t="shared" si="9"/>
        <v>43000</v>
      </c>
      <c r="F26" s="22">
        <f t="shared" si="9"/>
        <v>0</v>
      </c>
      <c r="G26" s="22">
        <f>SUM(G27:G31)</f>
        <v>43000</v>
      </c>
      <c r="H26" s="22">
        <f t="shared" si="9"/>
        <v>0</v>
      </c>
      <c r="I26" s="22">
        <f t="shared" si="9"/>
        <v>0</v>
      </c>
      <c r="J26" s="22">
        <f t="shared" si="9"/>
        <v>0</v>
      </c>
      <c r="K26" s="8">
        <f t="shared" si="1"/>
        <v>0</v>
      </c>
      <c r="L26" s="8">
        <f t="shared" si="2"/>
        <v>0</v>
      </c>
    </row>
    <row r="27" spans="1:12" s="5" customFormat="1" ht="15.75">
      <c r="A27" s="24" t="s">
        <v>23</v>
      </c>
      <c r="B27" s="30" t="s">
        <v>51</v>
      </c>
      <c r="C27" s="31">
        <v>23317</v>
      </c>
      <c r="D27" s="28">
        <f>E27+J27</f>
        <v>15000</v>
      </c>
      <c r="E27" s="28">
        <f>SUM(F27:I27)</f>
        <v>15000</v>
      </c>
      <c r="F27" s="32"/>
      <c r="G27" s="33">
        <v>15000</v>
      </c>
      <c r="H27" s="32"/>
      <c r="I27" s="32"/>
      <c r="J27" s="32"/>
      <c r="K27" s="8">
        <f t="shared" si="1"/>
        <v>0</v>
      </c>
      <c r="L27" s="8">
        <f t="shared" si="2"/>
        <v>0</v>
      </c>
    </row>
    <row r="28" spans="1:12" s="3" customFormat="1" ht="15.75">
      <c r="A28" s="24" t="s">
        <v>24</v>
      </c>
      <c r="B28" s="34" t="s">
        <v>9</v>
      </c>
      <c r="C28" s="28">
        <v>48139</v>
      </c>
      <c r="D28" s="28">
        <f>E28+J28</f>
        <v>5000</v>
      </c>
      <c r="E28" s="28">
        <f>SUM(F28:I28)</f>
        <v>5000</v>
      </c>
      <c r="F28" s="35"/>
      <c r="G28" s="33">
        <v>5000</v>
      </c>
      <c r="H28" s="35"/>
      <c r="I28" s="35"/>
      <c r="J28" s="35"/>
      <c r="K28" s="8">
        <f t="shared" si="1"/>
        <v>0</v>
      </c>
      <c r="L28" s="8">
        <f t="shared" si="2"/>
        <v>0</v>
      </c>
    </row>
    <row r="29" spans="1:12" ht="15.75">
      <c r="A29" s="24" t="s">
        <v>25</v>
      </c>
      <c r="B29" s="26" t="s">
        <v>59</v>
      </c>
      <c r="C29" s="28">
        <v>40000</v>
      </c>
      <c r="D29" s="28">
        <f>E29+J29</f>
        <v>7000</v>
      </c>
      <c r="E29" s="28">
        <f>SUM(F29:I29)</f>
        <v>7000</v>
      </c>
      <c r="F29" s="36"/>
      <c r="G29" s="33">
        <v>7000</v>
      </c>
      <c r="H29" s="36"/>
      <c r="I29" s="36"/>
      <c r="J29" s="36"/>
      <c r="K29" s="8">
        <f t="shared" si="1"/>
        <v>0</v>
      </c>
      <c r="L29" s="8">
        <f t="shared" si="2"/>
        <v>0</v>
      </c>
    </row>
    <row r="30" spans="1:12" ht="30">
      <c r="A30" s="24" t="s">
        <v>26</v>
      </c>
      <c r="B30" s="26" t="s">
        <v>193</v>
      </c>
      <c r="C30" s="28">
        <v>25000</v>
      </c>
      <c r="D30" s="28">
        <f>E30+J30</f>
        <v>8000</v>
      </c>
      <c r="E30" s="28">
        <f>SUM(F30:I30)</f>
        <v>8000</v>
      </c>
      <c r="F30" s="36"/>
      <c r="G30" s="28">
        <v>8000</v>
      </c>
      <c r="H30" s="36"/>
      <c r="I30" s="36"/>
      <c r="J30" s="36"/>
      <c r="K30" s="8">
        <f t="shared" si="1"/>
        <v>0</v>
      </c>
      <c r="L30" s="8">
        <f t="shared" si="2"/>
        <v>0</v>
      </c>
    </row>
    <row r="31" spans="1:12" ht="15.75">
      <c r="A31" s="24" t="s">
        <v>27</v>
      </c>
      <c r="B31" s="26" t="s">
        <v>149</v>
      </c>
      <c r="C31" s="28">
        <v>20000</v>
      </c>
      <c r="D31" s="28">
        <f>E31+J31</f>
        <v>8000</v>
      </c>
      <c r="E31" s="28">
        <f>SUM(F31:I31)</f>
        <v>8000</v>
      </c>
      <c r="F31" s="36"/>
      <c r="G31" s="28">
        <v>8000</v>
      </c>
      <c r="H31" s="36"/>
      <c r="I31" s="36"/>
      <c r="J31" s="36"/>
      <c r="K31" s="8">
        <f t="shared" si="1"/>
        <v>0</v>
      </c>
      <c r="L31" s="8">
        <f t="shared" si="2"/>
        <v>0</v>
      </c>
    </row>
    <row r="32" spans="1:12" s="4" customFormat="1" ht="15.75">
      <c r="A32" s="23">
        <v>3</v>
      </c>
      <c r="B32" s="27" t="s">
        <v>69</v>
      </c>
      <c r="C32" s="22">
        <f>SUM(C33:C57)</f>
        <v>114848</v>
      </c>
      <c r="D32" s="22">
        <f aca="true" t="shared" si="10" ref="D32:J32">SUM(D33:D57)</f>
        <v>52488</v>
      </c>
      <c r="E32" s="22">
        <f t="shared" si="10"/>
        <v>52488</v>
      </c>
      <c r="F32" s="22">
        <f t="shared" si="10"/>
        <v>0</v>
      </c>
      <c r="G32" s="22">
        <f t="shared" si="10"/>
        <v>0</v>
      </c>
      <c r="H32" s="22">
        <f t="shared" si="10"/>
        <v>52488</v>
      </c>
      <c r="I32" s="22">
        <f t="shared" si="10"/>
        <v>0</v>
      </c>
      <c r="J32" s="22">
        <f t="shared" si="10"/>
        <v>0</v>
      </c>
      <c r="K32" s="8">
        <f t="shared" si="1"/>
        <v>0</v>
      </c>
      <c r="L32" s="8">
        <f t="shared" si="2"/>
        <v>0</v>
      </c>
    </row>
    <row r="33" spans="1:12" s="4" customFormat="1" ht="30">
      <c r="A33" s="24" t="s">
        <v>44</v>
      </c>
      <c r="B33" s="37" t="s">
        <v>85</v>
      </c>
      <c r="C33" s="28">
        <v>2748</v>
      </c>
      <c r="D33" s="28">
        <f aca="true" t="shared" si="11" ref="D33:D57">E33+J33</f>
        <v>548</v>
      </c>
      <c r="E33" s="28">
        <f aca="true" t="shared" si="12" ref="E33:E57">SUM(F33:I33)</f>
        <v>548</v>
      </c>
      <c r="F33" s="22"/>
      <c r="G33" s="22"/>
      <c r="H33" s="28">
        <v>548</v>
      </c>
      <c r="I33" s="22"/>
      <c r="J33" s="22"/>
      <c r="K33" s="8">
        <f t="shared" si="1"/>
        <v>0</v>
      </c>
      <c r="L33" s="8">
        <f t="shared" si="2"/>
        <v>0</v>
      </c>
    </row>
    <row r="34" spans="1:12" s="4" customFormat="1" ht="15.75">
      <c r="A34" s="24" t="s">
        <v>46</v>
      </c>
      <c r="B34" s="37" t="s">
        <v>87</v>
      </c>
      <c r="C34" s="28">
        <v>1200</v>
      </c>
      <c r="D34" s="28">
        <f t="shared" si="11"/>
        <v>200</v>
      </c>
      <c r="E34" s="28">
        <f t="shared" si="12"/>
        <v>200</v>
      </c>
      <c r="F34" s="22"/>
      <c r="G34" s="22"/>
      <c r="H34" s="28">
        <v>200</v>
      </c>
      <c r="I34" s="22"/>
      <c r="J34" s="22"/>
      <c r="K34" s="8">
        <f t="shared" si="1"/>
        <v>0</v>
      </c>
      <c r="L34" s="8">
        <f t="shared" si="2"/>
        <v>0</v>
      </c>
    </row>
    <row r="35" spans="1:12" s="4" customFormat="1" ht="30">
      <c r="A35" s="24" t="s">
        <v>47</v>
      </c>
      <c r="B35" s="37" t="s">
        <v>88</v>
      </c>
      <c r="C35" s="28">
        <v>1500</v>
      </c>
      <c r="D35" s="28">
        <f t="shared" si="11"/>
        <v>700</v>
      </c>
      <c r="E35" s="28">
        <f t="shared" si="12"/>
        <v>700</v>
      </c>
      <c r="F35" s="22"/>
      <c r="G35" s="22"/>
      <c r="H35" s="28">
        <v>700</v>
      </c>
      <c r="I35" s="22"/>
      <c r="J35" s="22"/>
      <c r="K35" s="8">
        <f t="shared" si="1"/>
        <v>0</v>
      </c>
      <c r="L35" s="8">
        <f t="shared" si="2"/>
        <v>0</v>
      </c>
    </row>
    <row r="36" spans="1:12" s="4" customFormat="1" ht="30">
      <c r="A36" s="24" t="s">
        <v>48</v>
      </c>
      <c r="B36" s="37" t="s">
        <v>75</v>
      </c>
      <c r="C36" s="28">
        <v>8000</v>
      </c>
      <c r="D36" s="28">
        <f t="shared" si="11"/>
        <v>2800</v>
      </c>
      <c r="E36" s="28">
        <f t="shared" si="12"/>
        <v>2800</v>
      </c>
      <c r="F36" s="22"/>
      <c r="G36" s="22"/>
      <c r="H36" s="28">
        <v>2800</v>
      </c>
      <c r="I36" s="22"/>
      <c r="J36" s="22"/>
      <c r="K36" s="8">
        <f t="shared" si="1"/>
        <v>0</v>
      </c>
      <c r="L36" s="8">
        <f t="shared" si="2"/>
        <v>0</v>
      </c>
    </row>
    <row r="37" spans="1:12" s="4" customFormat="1" ht="15.75">
      <c r="A37" s="24" t="s">
        <v>49</v>
      </c>
      <c r="B37" s="37" t="s">
        <v>76</v>
      </c>
      <c r="C37" s="28">
        <v>3700</v>
      </c>
      <c r="D37" s="28">
        <f t="shared" si="11"/>
        <v>1500</v>
      </c>
      <c r="E37" s="28">
        <f t="shared" si="12"/>
        <v>1500</v>
      </c>
      <c r="F37" s="22"/>
      <c r="G37" s="22"/>
      <c r="H37" s="28">
        <v>1500</v>
      </c>
      <c r="I37" s="22"/>
      <c r="J37" s="22"/>
      <c r="K37" s="8">
        <f t="shared" si="1"/>
        <v>0</v>
      </c>
      <c r="L37" s="8">
        <f t="shared" si="2"/>
        <v>0</v>
      </c>
    </row>
    <row r="38" spans="1:12" s="4" customFormat="1" ht="15.75">
      <c r="A38" s="24" t="s">
        <v>50</v>
      </c>
      <c r="B38" s="37" t="s">
        <v>77</v>
      </c>
      <c r="C38" s="28">
        <v>4200</v>
      </c>
      <c r="D38" s="28">
        <f t="shared" si="11"/>
        <v>1500</v>
      </c>
      <c r="E38" s="28">
        <f t="shared" si="12"/>
        <v>1500</v>
      </c>
      <c r="F38" s="22"/>
      <c r="G38" s="22"/>
      <c r="H38" s="28">
        <v>1500</v>
      </c>
      <c r="I38" s="22"/>
      <c r="J38" s="22"/>
      <c r="K38" s="8">
        <f aca="true" t="shared" si="13" ref="K38:K69">E38-F38-G38-H38</f>
        <v>0</v>
      </c>
      <c r="L38" s="8">
        <f aca="true" t="shared" si="14" ref="L38:L69">D38-E38-J38</f>
        <v>0</v>
      </c>
    </row>
    <row r="39" spans="1:12" s="4" customFormat="1" ht="30">
      <c r="A39" s="24" t="s">
        <v>129</v>
      </c>
      <c r="B39" s="37" t="s">
        <v>78</v>
      </c>
      <c r="C39" s="28">
        <v>4200</v>
      </c>
      <c r="D39" s="28">
        <f t="shared" si="11"/>
        <v>1500</v>
      </c>
      <c r="E39" s="28">
        <f t="shared" si="12"/>
        <v>1500</v>
      </c>
      <c r="F39" s="22"/>
      <c r="G39" s="22"/>
      <c r="H39" s="28">
        <v>1500</v>
      </c>
      <c r="I39" s="22"/>
      <c r="J39" s="22"/>
      <c r="K39" s="8">
        <f t="shared" si="13"/>
        <v>0</v>
      </c>
      <c r="L39" s="8">
        <f t="shared" si="14"/>
        <v>0</v>
      </c>
    </row>
    <row r="40" spans="1:12" s="4" customFormat="1" ht="15.75">
      <c r="A40" s="24" t="s">
        <v>130</v>
      </c>
      <c r="B40" s="37" t="s">
        <v>79</v>
      </c>
      <c r="C40" s="28">
        <v>4200</v>
      </c>
      <c r="D40" s="28">
        <f t="shared" si="11"/>
        <v>1500</v>
      </c>
      <c r="E40" s="28">
        <f t="shared" si="12"/>
        <v>1500</v>
      </c>
      <c r="F40" s="22"/>
      <c r="G40" s="22"/>
      <c r="H40" s="28">
        <v>1500</v>
      </c>
      <c r="I40" s="22"/>
      <c r="J40" s="22"/>
      <c r="K40" s="8">
        <f t="shared" si="13"/>
        <v>0</v>
      </c>
      <c r="L40" s="8">
        <f t="shared" si="14"/>
        <v>0</v>
      </c>
    </row>
    <row r="41" spans="1:12" s="4" customFormat="1" ht="15.75">
      <c r="A41" s="24" t="s">
        <v>131</v>
      </c>
      <c r="B41" s="37" t="s">
        <v>80</v>
      </c>
      <c r="C41" s="28">
        <v>4200</v>
      </c>
      <c r="D41" s="28">
        <f t="shared" si="11"/>
        <v>400</v>
      </c>
      <c r="E41" s="28">
        <f t="shared" si="12"/>
        <v>400</v>
      </c>
      <c r="F41" s="22"/>
      <c r="G41" s="22"/>
      <c r="H41" s="28">
        <v>400</v>
      </c>
      <c r="I41" s="22"/>
      <c r="J41" s="22"/>
      <c r="K41" s="8">
        <f t="shared" si="13"/>
        <v>0</v>
      </c>
      <c r="L41" s="8">
        <f t="shared" si="14"/>
        <v>0</v>
      </c>
    </row>
    <row r="42" spans="1:12" s="4" customFormat="1" ht="15.75">
      <c r="A42" s="24" t="s">
        <v>132</v>
      </c>
      <c r="B42" s="37" t="s">
        <v>81</v>
      </c>
      <c r="C42" s="28">
        <v>4200</v>
      </c>
      <c r="D42" s="28">
        <f t="shared" si="11"/>
        <v>1500</v>
      </c>
      <c r="E42" s="28">
        <f t="shared" si="12"/>
        <v>1500</v>
      </c>
      <c r="F42" s="22"/>
      <c r="G42" s="22"/>
      <c r="H42" s="28">
        <v>1500</v>
      </c>
      <c r="I42" s="22"/>
      <c r="J42" s="22"/>
      <c r="K42" s="8">
        <f t="shared" si="13"/>
        <v>0</v>
      </c>
      <c r="L42" s="8">
        <f t="shared" si="14"/>
        <v>0</v>
      </c>
    </row>
    <row r="43" spans="1:12" s="4" customFormat="1" ht="15.75">
      <c r="A43" s="24" t="s">
        <v>133</v>
      </c>
      <c r="B43" s="37" t="s">
        <v>82</v>
      </c>
      <c r="C43" s="28">
        <v>4200</v>
      </c>
      <c r="D43" s="28">
        <f t="shared" si="11"/>
        <v>500</v>
      </c>
      <c r="E43" s="28">
        <f t="shared" si="12"/>
        <v>500</v>
      </c>
      <c r="F43" s="22"/>
      <c r="G43" s="22"/>
      <c r="H43" s="28">
        <v>500</v>
      </c>
      <c r="I43" s="22"/>
      <c r="J43" s="22"/>
      <c r="K43" s="8">
        <f t="shared" si="13"/>
        <v>0</v>
      </c>
      <c r="L43" s="8">
        <f t="shared" si="14"/>
        <v>0</v>
      </c>
    </row>
    <row r="44" spans="1:12" s="4" customFormat="1" ht="15.75">
      <c r="A44" s="24" t="s">
        <v>134</v>
      </c>
      <c r="B44" s="37" t="s">
        <v>83</v>
      </c>
      <c r="C44" s="28">
        <v>3700</v>
      </c>
      <c r="D44" s="28">
        <f t="shared" si="11"/>
        <v>1500</v>
      </c>
      <c r="E44" s="28">
        <f t="shared" si="12"/>
        <v>1500</v>
      </c>
      <c r="F44" s="22"/>
      <c r="G44" s="22"/>
      <c r="H44" s="28">
        <v>1500</v>
      </c>
      <c r="I44" s="22"/>
      <c r="J44" s="22"/>
      <c r="K44" s="8">
        <f t="shared" si="13"/>
        <v>0</v>
      </c>
      <c r="L44" s="8">
        <f t="shared" si="14"/>
        <v>0</v>
      </c>
    </row>
    <row r="45" spans="1:12" s="4" customFormat="1" ht="15.75">
      <c r="A45" s="24" t="s">
        <v>135</v>
      </c>
      <c r="B45" s="37" t="s">
        <v>84</v>
      </c>
      <c r="C45" s="28">
        <v>4200</v>
      </c>
      <c r="D45" s="28">
        <f t="shared" si="11"/>
        <v>400</v>
      </c>
      <c r="E45" s="28">
        <f t="shared" si="12"/>
        <v>400</v>
      </c>
      <c r="F45" s="22"/>
      <c r="G45" s="22"/>
      <c r="H45" s="28">
        <v>400</v>
      </c>
      <c r="I45" s="22"/>
      <c r="J45" s="22"/>
      <c r="K45" s="8">
        <f t="shared" si="13"/>
        <v>0</v>
      </c>
      <c r="L45" s="8">
        <f t="shared" si="14"/>
        <v>0</v>
      </c>
    </row>
    <row r="46" spans="1:12" s="4" customFormat="1" ht="45">
      <c r="A46" s="24" t="s">
        <v>136</v>
      </c>
      <c r="B46" s="16" t="s">
        <v>99</v>
      </c>
      <c r="C46" s="28">
        <v>3100</v>
      </c>
      <c r="D46" s="28">
        <f t="shared" si="11"/>
        <v>2300</v>
      </c>
      <c r="E46" s="28">
        <f t="shared" si="12"/>
        <v>2300</v>
      </c>
      <c r="F46" s="22"/>
      <c r="G46" s="22"/>
      <c r="H46" s="28">
        <v>2300</v>
      </c>
      <c r="I46" s="22"/>
      <c r="J46" s="22"/>
      <c r="K46" s="8">
        <f t="shared" si="13"/>
        <v>0</v>
      </c>
      <c r="L46" s="8">
        <f t="shared" si="14"/>
        <v>0</v>
      </c>
    </row>
    <row r="47" spans="1:12" s="4" customFormat="1" ht="15.75">
      <c r="A47" s="24" t="s">
        <v>137</v>
      </c>
      <c r="B47" s="16" t="s">
        <v>100</v>
      </c>
      <c r="C47" s="28">
        <v>2600</v>
      </c>
      <c r="D47" s="28">
        <f t="shared" si="11"/>
        <v>2040</v>
      </c>
      <c r="E47" s="28">
        <f t="shared" si="12"/>
        <v>2040</v>
      </c>
      <c r="F47" s="22"/>
      <c r="G47" s="22"/>
      <c r="H47" s="28">
        <v>2040</v>
      </c>
      <c r="I47" s="22"/>
      <c r="J47" s="22"/>
      <c r="K47" s="8">
        <f t="shared" si="13"/>
        <v>0</v>
      </c>
      <c r="L47" s="8">
        <f t="shared" si="14"/>
        <v>0</v>
      </c>
    </row>
    <row r="48" spans="1:12" s="4" customFormat="1" ht="30">
      <c r="A48" s="24" t="s">
        <v>138</v>
      </c>
      <c r="B48" s="16" t="s">
        <v>101</v>
      </c>
      <c r="C48" s="28">
        <v>1750</v>
      </c>
      <c r="D48" s="28">
        <f t="shared" si="11"/>
        <v>250</v>
      </c>
      <c r="E48" s="28">
        <f t="shared" si="12"/>
        <v>250</v>
      </c>
      <c r="F48" s="22"/>
      <c r="G48" s="22"/>
      <c r="H48" s="28">
        <v>250</v>
      </c>
      <c r="I48" s="22"/>
      <c r="J48" s="22"/>
      <c r="K48" s="8">
        <f t="shared" si="13"/>
        <v>0</v>
      </c>
      <c r="L48" s="8">
        <f t="shared" si="14"/>
        <v>0</v>
      </c>
    </row>
    <row r="49" spans="1:12" s="4" customFormat="1" ht="75">
      <c r="A49" s="24" t="s">
        <v>139</v>
      </c>
      <c r="B49" s="38" t="s">
        <v>186</v>
      </c>
      <c r="C49" s="28">
        <v>12800</v>
      </c>
      <c r="D49" s="28">
        <f t="shared" si="11"/>
        <v>6800</v>
      </c>
      <c r="E49" s="28">
        <f t="shared" si="12"/>
        <v>6800</v>
      </c>
      <c r="F49" s="22"/>
      <c r="G49" s="22"/>
      <c r="H49" s="28">
        <v>6800</v>
      </c>
      <c r="I49" s="22"/>
      <c r="J49" s="22"/>
      <c r="K49" s="8">
        <f t="shared" si="13"/>
        <v>0</v>
      </c>
      <c r="L49" s="8">
        <f t="shared" si="14"/>
        <v>0</v>
      </c>
    </row>
    <row r="50" spans="1:12" s="4" customFormat="1" ht="15.75">
      <c r="A50" s="24" t="s">
        <v>140</v>
      </c>
      <c r="B50" s="16" t="s">
        <v>106</v>
      </c>
      <c r="C50" s="28">
        <v>2650</v>
      </c>
      <c r="D50" s="28">
        <f t="shared" si="11"/>
        <v>2150</v>
      </c>
      <c r="E50" s="28">
        <f t="shared" si="12"/>
        <v>2150</v>
      </c>
      <c r="F50" s="22"/>
      <c r="G50" s="22"/>
      <c r="H50" s="28">
        <v>2150</v>
      </c>
      <c r="I50" s="22"/>
      <c r="J50" s="22"/>
      <c r="K50" s="8">
        <f t="shared" si="13"/>
        <v>0</v>
      </c>
      <c r="L50" s="8">
        <f t="shared" si="14"/>
        <v>0</v>
      </c>
    </row>
    <row r="51" spans="1:12" s="4" customFormat="1" ht="30">
      <c r="A51" s="24" t="s">
        <v>141</v>
      </c>
      <c r="B51" s="16" t="s">
        <v>102</v>
      </c>
      <c r="C51" s="28">
        <v>2500</v>
      </c>
      <c r="D51" s="28">
        <f t="shared" si="11"/>
        <v>800</v>
      </c>
      <c r="E51" s="28">
        <f t="shared" si="12"/>
        <v>800</v>
      </c>
      <c r="F51" s="22"/>
      <c r="G51" s="22"/>
      <c r="H51" s="28">
        <v>800</v>
      </c>
      <c r="I51" s="22"/>
      <c r="J51" s="22"/>
      <c r="K51" s="8">
        <f t="shared" si="13"/>
        <v>0</v>
      </c>
      <c r="L51" s="8">
        <f t="shared" si="14"/>
        <v>0</v>
      </c>
    </row>
    <row r="52" spans="1:12" s="4" customFormat="1" ht="30">
      <c r="A52" s="24" t="s">
        <v>142</v>
      </c>
      <c r="B52" s="16" t="s">
        <v>103</v>
      </c>
      <c r="C52" s="28">
        <v>6000</v>
      </c>
      <c r="D52" s="28">
        <f t="shared" si="11"/>
        <v>1000</v>
      </c>
      <c r="E52" s="28">
        <f t="shared" si="12"/>
        <v>1000</v>
      </c>
      <c r="F52" s="22"/>
      <c r="G52" s="22"/>
      <c r="H52" s="28">
        <v>1000</v>
      </c>
      <c r="I52" s="22"/>
      <c r="J52" s="22"/>
      <c r="K52" s="8">
        <f t="shared" si="13"/>
        <v>0</v>
      </c>
      <c r="L52" s="8">
        <f t="shared" si="14"/>
        <v>0</v>
      </c>
    </row>
    <row r="53" spans="1:12" s="4" customFormat="1" ht="15.75">
      <c r="A53" s="24" t="s">
        <v>143</v>
      </c>
      <c r="B53" s="37" t="s">
        <v>86</v>
      </c>
      <c r="C53" s="28">
        <v>5300</v>
      </c>
      <c r="D53" s="28">
        <f t="shared" si="11"/>
        <v>1600</v>
      </c>
      <c r="E53" s="28">
        <f t="shared" si="12"/>
        <v>1600</v>
      </c>
      <c r="F53" s="22"/>
      <c r="G53" s="22"/>
      <c r="H53" s="28">
        <v>1600</v>
      </c>
      <c r="I53" s="22"/>
      <c r="J53" s="22"/>
      <c r="K53" s="8">
        <f t="shared" si="13"/>
        <v>0</v>
      </c>
      <c r="L53" s="8">
        <f t="shared" si="14"/>
        <v>0</v>
      </c>
    </row>
    <row r="54" spans="1:12" s="4" customFormat="1" ht="15.75">
      <c r="A54" s="24" t="s">
        <v>144</v>
      </c>
      <c r="B54" s="37" t="s">
        <v>71</v>
      </c>
      <c r="C54" s="28">
        <v>6000</v>
      </c>
      <c r="D54" s="28">
        <f t="shared" si="11"/>
        <v>5400</v>
      </c>
      <c r="E54" s="28">
        <f>SUM(F54:I54)</f>
        <v>5400</v>
      </c>
      <c r="F54" s="22"/>
      <c r="G54" s="22"/>
      <c r="H54" s="28">
        <v>5400</v>
      </c>
      <c r="I54" s="22"/>
      <c r="J54" s="22"/>
      <c r="K54" s="8">
        <f t="shared" si="13"/>
        <v>0</v>
      </c>
      <c r="L54" s="8">
        <f t="shared" si="14"/>
        <v>0</v>
      </c>
    </row>
    <row r="55" spans="1:12" s="4" customFormat="1" ht="15.75">
      <c r="A55" s="24" t="s">
        <v>145</v>
      </c>
      <c r="B55" s="37" t="s">
        <v>72</v>
      </c>
      <c r="C55" s="28">
        <v>3500</v>
      </c>
      <c r="D55" s="28">
        <f t="shared" si="11"/>
        <v>2700</v>
      </c>
      <c r="E55" s="28">
        <f t="shared" si="12"/>
        <v>2700</v>
      </c>
      <c r="F55" s="22"/>
      <c r="G55" s="22"/>
      <c r="H55" s="28">
        <v>2700</v>
      </c>
      <c r="I55" s="22"/>
      <c r="J55" s="22"/>
      <c r="K55" s="8">
        <f t="shared" si="13"/>
        <v>0</v>
      </c>
      <c r="L55" s="8">
        <f t="shared" si="14"/>
        <v>0</v>
      </c>
    </row>
    <row r="56" spans="1:12" s="4" customFormat="1" ht="30">
      <c r="A56" s="24" t="s">
        <v>146</v>
      </c>
      <c r="B56" s="16" t="s">
        <v>105</v>
      </c>
      <c r="C56" s="28">
        <v>14900</v>
      </c>
      <c r="D56" s="28">
        <f t="shared" si="11"/>
        <v>11400</v>
      </c>
      <c r="E56" s="28">
        <f t="shared" si="12"/>
        <v>11400</v>
      </c>
      <c r="F56" s="22"/>
      <c r="G56" s="22"/>
      <c r="H56" s="28">
        <v>11400</v>
      </c>
      <c r="I56" s="22"/>
      <c r="J56" s="22"/>
      <c r="K56" s="8">
        <f t="shared" si="13"/>
        <v>0</v>
      </c>
      <c r="L56" s="8">
        <f t="shared" si="14"/>
        <v>0</v>
      </c>
    </row>
    <row r="57" spans="1:12" s="4" customFormat="1" ht="15.75">
      <c r="A57" s="24" t="s">
        <v>188</v>
      </c>
      <c r="B57" s="16" t="s">
        <v>189</v>
      </c>
      <c r="C57" s="28">
        <v>3500</v>
      </c>
      <c r="D57" s="28">
        <f t="shared" si="11"/>
        <v>1500</v>
      </c>
      <c r="E57" s="28">
        <f t="shared" si="12"/>
        <v>1500</v>
      </c>
      <c r="F57" s="22"/>
      <c r="G57" s="22"/>
      <c r="H57" s="28">
        <v>1500</v>
      </c>
      <c r="I57" s="22"/>
      <c r="J57" s="22"/>
      <c r="K57" s="8">
        <f t="shared" si="13"/>
        <v>0</v>
      </c>
      <c r="L57" s="8">
        <f t="shared" si="14"/>
        <v>0</v>
      </c>
    </row>
    <row r="58" spans="1:12" ht="15.75">
      <c r="A58" s="23" t="s">
        <v>45</v>
      </c>
      <c r="B58" s="27" t="s">
        <v>6</v>
      </c>
      <c r="C58" s="22">
        <f>C59+C104+C107+C83</f>
        <v>2459457.6780000003</v>
      </c>
      <c r="D58" s="22">
        <f aca="true" t="shared" si="15" ref="D58:J58">D59+D104+D107+D83</f>
        <v>354088</v>
      </c>
      <c r="E58" s="22">
        <f t="shared" si="15"/>
        <v>354088</v>
      </c>
      <c r="F58" s="22">
        <f t="shared" si="15"/>
        <v>155000</v>
      </c>
      <c r="G58" s="22">
        <f t="shared" si="15"/>
        <v>102588</v>
      </c>
      <c r="H58" s="22">
        <f t="shared" si="15"/>
        <v>96500</v>
      </c>
      <c r="I58" s="22">
        <f t="shared" si="15"/>
        <v>0</v>
      </c>
      <c r="J58" s="22">
        <f t="shared" si="15"/>
        <v>0</v>
      </c>
      <c r="K58" s="8">
        <f t="shared" si="13"/>
        <v>0</v>
      </c>
      <c r="L58" s="8">
        <f t="shared" si="14"/>
        <v>0</v>
      </c>
    </row>
    <row r="59" spans="1:12" ht="15.75">
      <c r="A59" s="23">
        <v>1</v>
      </c>
      <c r="B59" s="27" t="s">
        <v>15</v>
      </c>
      <c r="C59" s="22">
        <f>C60+C63+C69</f>
        <v>1354700</v>
      </c>
      <c r="D59" s="22">
        <f aca="true" t="shared" si="16" ref="D59:J59">D60+D63+D69</f>
        <v>258000</v>
      </c>
      <c r="E59" s="22">
        <f t="shared" si="16"/>
        <v>258000</v>
      </c>
      <c r="F59" s="22">
        <f t="shared" si="16"/>
        <v>105000</v>
      </c>
      <c r="G59" s="22">
        <f t="shared" si="16"/>
        <v>62000</v>
      </c>
      <c r="H59" s="22">
        <f t="shared" si="16"/>
        <v>91000</v>
      </c>
      <c r="I59" s="22">
        <f t="shared" si="16"/>
        <v>0</v>
      </c>
      <c r="J59" s="22">
        <f t="shared" si="16"/>
        <v>0</v>
      </c>
      <c r="K59" s="8">
        <f t="shared" si="13"/>
        <v>0</v>
      </c>
      <c r="L59" s="8">
        <f t="shared" si="14"/>
        <v>0</v>
      </c>
    </row>
    <row r="60" spans="1:12" ht="15.75">
      <c r="A60" s="23" t="s">
        <v>16</v>
      </c>
      <c r="B60" s="27" t="s">
        <v>22</v>
      </c>
      <c r="C60" s="22">
        <f>C61+C62</f>
        <v>894000</v>
      </c>
      <c r="D60" s="22">
        <f aca="true" t="shared" si="17" ref="D60:J60">D61+D62</f>
        <v>105000</v>
      </c>
      <c r="E60" s="22">
        <f t="shared" si="17"/>
        <v>105000</v>
      </c>
      <c r="F60" s="22">
        <f t="shared" si="17"/>
        <v>105000</v>
      </c>
      <c r="G60" s="22">
        <f t="shared" si="17"/>
        <v>0</v>
      </c>
      <c r="H60" s="22">
        <f t="shared" si="17"/>
        <v>0</v>
      </c>
      <c r="I60" s="22">
        <f t="shared" si="17"/>
        <v>0</v>
      </c>
      <c r="J60" s="22">
        <f t="shared" si="17"/>
        <v>0</v>
      </c>
      <c r="K60" s="8">
        <f t="shared" si="13"/>
        <v>0</v>
      </c>
      <c r="L60" s="8">
        <f t="shared" si="14"/>
        <v>0</v>
      </c>
    </row>
    <row r="61" spans="1:12" ht="30">
      <c r="A61" s="24" t="s">
        <v>160</v>
      </c>
      <c r="B61" s="26" t="s">
        <v>112</v>
      </c>
      <c r="C61" s="28">
        <v>185000</v>
      </c>
      <c r="D61" s="28">
        <f>E61+J61</f>
        <v>25000</v>
      </c>
      <c r="E61" s="28">
        <f>SUM(F61:I61)</f>
        <v>25000</v>
      </c>
      <c r="F61" s="28">
        <v>25000</v>
      </c>
      <c r="G61" s="28"/>
      <c r="H61" s="28"/>
      <c r="I61" s="28"/>
      <c r="J61" s="28"/>
      <c r="K61" s="8">
        <f t="shared" si="13"/>
        <v>0</v>
      </c>
      <c r="L61" s="8">
        <f t="shared" si="14"/>
        <v>0</v>
      </c>
    </row>
    <row r="62" spans="1:12" s="4" customFormat="1" ht="30">
      <c r="A62" s="24" t="s">
        <v>161</v>
      </c>
      <c r="B62" s="16" t="s">
        <v>60</v>
      </c>
      <c r="C62" s="28">
        <v>709000</v>
      </c>
      <c r="D62" s="28">
        <f>E62+J62</f>
        <v>80000</v>
      </c>
      <c r="E62" s="28">
        <f>SUM(F62:I62)</f>
        <v>80000</v>
      </c>
      <c r="F62" s="28">
        <v>80000</v>
      </c>
      <c r="G62" s="28"/>
      <c r="H62" s="29"/>
      <c r="I62" s="29"/>
      <c r="J62" s="29"/>
      <c r="K62" s="8">
        <f t="shared" si="13"/>
        <v>0</v>
      </c>
      <c r="L62" s="8">
        <f t="shared" si="14"/>
        <v>0</v>
      </c>
    </row>
    <row r="63" spans="1:12" s="4" customFormat="1" ht="15.75">
      <c r="A63" s="23" t="s">
        <v>17</v>
      </c>
      <c r="B63" s="27" t="s">
        <v>21</v>
      </c>
      <c r="C63" s="22">
        <f>SUM(C64:C68)</f>
        <v>301300</v>
      </c>
      <c r="D63" s="22">
        <f aca="true" t="shared" si="18" ref="D63:J63">SUM(D64:D68)</f>
        <v>62000</v>
      </c>
      <c r="E63" s="22">
        <f t="shared" si="18"/>
        <v>62000</v>
      </c>
      <c r="F63" s="22">
        <f t="shared" si="18"/>
        <v>0</v>
      </c>
      <c r="G63" s="22">
        <f t="shared" si="18"/>
        <v>62000</v>
      </c>
      <c r="H63" s="22">
        <f t="shared" si="18"/>
        <v>0</v>
      </c>
      <c r="I63" s="22">
        <f t="shared" si="18"/>
        <v>0</v>
      </c>
      <c r="J63" s="22">
        <f t="shared" si="18"/>
        <v>0</v>
      </c>
      <c r="K63" s="8">
        <f t="shared" si="13"/>
        <v>0</v>
      </c>
      <c r="L63" s="8">
        <f t="shared" si="14"/>
        <v>0</v>
      </c>
    </row>
    <row r="64" spans="1:12" ht="30">
      <c r="A64" s="24" t="s">
        <v>162</v>
      </c>
      <c r="B64" s="26" t="s">
        <v>113</v>
      </c>
      <c r="C64" s="28">
        <v>100000</v>
      </c>
      <c r="D64" s="28">
        <f>E64+J64</f>
        <v>25000</v>
      </c>
      <c r="E64" s="28">
        <f>SUM(F64:I64)</f>
        <v>25000</v>
      </c>
      <c r="F64" s="28"/>
      <c r="G64" s="28">
        <v>25000</v>
      </c>
      <c r="H64" s="28"/>
      <c r="I64" s="28"/>
      <c r="J64" s="28"/>
      <c r="K64" s="8">
        <f t="shared" si="13"/>
        <v>0</v>
      </c>
      <c r="L64" s="8">
        <f t="shared" si="14"/>
        <v>0</v>
      </c>
    </row>
    <row r="65" spans="1:12" ht="30">
      <c r="A65" s="24" t="s">
        <v>163</v>
      </c>
      <c r="B65" s="16" t="s">
        <v>61</v>
      </c>
      <c r="C65" s="28">
        <v>15000</v>
      </c>
      <c r="D65" s="28">
        <f>E65+J65</f>
        <v>7000</v>
      </c>
      <c r="E65" s="28">
        <f>SUM(F65:I65)</f>
        <v>7000</v>
      </c>
      <c r="F65" s="36"/>
      <c r="G65" s="28">
        <v>7000</v>
      </c>
      <c r="H65" s="36"/>
      <c r="I65" s="36"/>
      <c r="J65" s="36"/>
      <c r="K65" s="8">
        <f t="shared" si="13"/>
        <v>0</v>
      </c>
      <c r="L65" s="8">
        <f t="shared" si="14"/>
        <v>0</v>
      </c>
    </row>
    <row r="66" spans="1:12" ht="30">
      <c r="A66" s="24" t="s">
        <v>164</v>
      </c>
      <c r="B66" s="26" t="s">
        <v>67</v>
      </c>
      <c r="C66" s="28">
        <v>85300</v>
      </c>
      <c r="D66" s="28">
        <f>E66+J66</f>
        <v>20000</v>
      </c>
      <c r="E66" s="28">
        <f>SUM(F66:I66)</f>
        <v>20000</v>
      </c>
      <c r="F66" s="36"/>
      <c r="G66" s="28">
        <v>20000</v>
      </c>
      <c r="H66" s="36"/>
      <c r="I66" s="36"/>
      <c r="J66" s="36"/>
      <c r="K66" s="8">
        <f t="shared" si="13"/>
        <v>0</v>
      </c>
      <c r="L66" s="8">
        <f t="shared" si="14"/>
        <v>0</v>
      </c>
    </row>
    <row r="67" spans="1:12" ht="15.75">
      <c r="A67" s="24" t="s">
        <v>165</v>
      </c>
      <c r="B67" s="39" t="s">
        <v>63</v>
      </c>
      <c r="C67" s="28">
        <v>65000</v>
      </c>
      <c r="D67" s="28">
        <f>E67+J67</f>
        <v>5000</v>
      </c>
      <c r="E67" s="28">
        <f>SUM(F67:I67)</f>
        <v>5000</v>
      </c>
      <c r="F67" s="36"/>
      <c r="G67" s="28">
        <v>5000</v>
      </c>
      <c r="H67" s="36"/>
      <c r="I67" s="36"/>
      <c r="J67" s="36"/>
      <c r="K67" s="8">
        <f t="shared" si="13"/>
        <v>0</v>
      </c>
      <c r="L67" s="8">
        <f t="shared" si="14"/>
        <v>0</v>
      </c>
    </row>
    <row r="68" spans="1:12" ht="15.75">
      <c r="A68" s="24" t="s">
        <v>166</v>
      </c>
      <c r="B68" s="39" t="s">
        <v>64</v>
      </c>
      <c r="C68" s="28">
        <v>36000</v>
      </c>
      <c r="D68" s="28">
        <f>E68+J68</f>
        <v>5000</v>
      </c>
      <c r="E68" s="28">
        <f>SUM(F68:I68)</f>
        <v>5000</v>
      </c>
      <c r="F68" s="36"/>
      <c r="G68" s="28">
        <v>5000</v>
      </c>
      <c r="H68" s="36"/>
      <c r="I68" s="36"/>
      <c r="J68" s="36"/>
      <c r="K68" s="8">
        <f t="shared" si="13"/>
        <v>0</v>
      </c>
      <c r="L68" s="8">
        <f t="shared" si="14"/>
        <v>0</v>
      </c>
    </row>
    <row r="69" spans="1:12" s="4" customFormat="1" ht="15.75">
      <c r="A69" s="23" t="s">
        <v>18</v>
      </c>
      <c r="B69" s="27" t="s">
        <v>39</v>
      </c>
      <c r="C69" s="22">
        <f>SUM(C70:C82)</f>
        <v>159400</v>
      </c>
      <c r="D69" s="22">
        <f aca="true" t="shared" si="19" ref="D69:J69">SUM(D70:D82)</f>
        <v>91000</v>
      </c>
      <c r="E69" s="22">
        <f t="shared" si="19"/>
        <v>91000</v>
      </c>
      <c r="F69" s="22">
        <f t="shared" si="19"/>
        <v>0</v>
      </c>
      <c r="G69" s="22">
        <f t="shared" si="19"/>
        <v>0</v>
      </c>
      <c r="H69" s="22">
        <f t="shared" si="19"/>
        <v>91000</v>
      </c>
      <c r="I69" s="22">
        <f t="shared" si="19"/>
        <v>0</v>
      </c>
      <c r="J69" s="22">
        <f t="shared" si="19"/>
        <v>0</v>
      </c>
      <c r="K69" s="8">
        <f t="shared" si="13"/>
        <v>0</v>
      </c>
      <c r="L69" s="8">
        <f t="shared" si="14"/>
        <v>0</v>
      </c>
    </row>
    <row r="70" spans="1:12" ht="15.75">
      <c r="A70" s="24" t="s">
        <v>167</v>
      </c>
      <c r="B70" s="39" t="s">
        <v>70</v>
      </c>
      <c r="C70" s="28">
        <v>5500</v>
      </c>
      <c r="D70" s="28">
        <f aca="true" t="shared" si="20" ref="D70:D82">E70+J70</f>
        <v>5500</v>
      </c>
      <c r="E70" s="28">
        <f aca="true" t="shared" si="21" ref="E70:E82">SUM(F70:I70)</f>
        <v>5500</v>
      </c>
      <c r="F70" s="36"/>
      <c r="G70" s="36"/>
      <c r="H70" s="28">
        <v>5500</v>
      </c>
      <c r="I70" s="36"/>
      <c r="J70" s="36"/>
      <c r="K70" s="8">
        <f aca="true" t="shared" si="22" ref="K70:K101">E70-F70-G70-H70</f>
        <v>0</v>
      </c>
      <c r="L70" s="8">
        <f aca="true" t="shared" si="23" ref="L70:L101">D70-E70-J70</f>
        <v>0</v>
      </c>
    </row>
    <row r="71" spans="1:12" ht="15.75">
      <c r="A71" s="24" t="s">
        <v>168</v>
      </c>
      <c r="B71" s="39" t="s">
        <v>73</v>
      </c>
      <c r="C71" s="28">
        <v>3000</v>
      </c>
      <c r="D71" s="28">
        <f t="shared" si="20"/>
        <v>3000</v>
      </c>
      <c r="E71" s="28">
        <f t="shared" si="21"/>
        <v>3000</v>
      </c>
      <c r="F71" s="36"/>
      <c r="G71" s="36"/>
      <c r="H71" s="28">
        <v>3000</v>
      </c>
      <c r="I71" s="36"/>
      <c r="J71" s="36"/>
      <c r="K71" s="8">
        <f t="shared" si="22"/>
        <v>0</v>
      </c>
      <c r="L71" s="8">
        <f t="shared" si="23"/>
        <v>0</v>
      </c>
    </row>
    <row r="72" spans="1:12" ht="15.75">
      <c r="A72" s="24" t="s">
        <v>169</v>
      </c>
      <c r="B72" s="39" t="s">
        <v>74</v>
      </c>
      <c r="C72" s="28">
        <v>4000</v>
      </c>
      <c r="D72" s="28">
        <f t="shared" si="20"/>
        <v>4000</v>
      </c>
      <c r="E72" s="28">
        <f t="shared" si="21"/>
        <v>4000</v>
      </c>
      <c r="F72" s="36"/>
      <c r="G72" s="36"/>
      <c r="H72" s="28">
        <v>4000</v>
      </c>
      <c r="I72" s="36"/>
      <c r="J72" s="36"/>
      <c r="K72" s="8">
        <f t="shared" si="22"/>
        <v>0</v>
      </c>
      <c r="L72" s="8">
        <f t="shared" si="23"/>
        <v>0</v>
      </c>
    </row>
    <row r="73" spans="1:12" ht="15.75">
      <c r="A73" s="24" t="s">
        <v>170</v>
      </c>
      <c r="B73" s="39" t="s">
        <v>104</v>
      </c>
      <c r="C73" s="28">
        <v>14900</v>
      </c>
      <c r="D73" s="28">
        <f t="shared" si="20"/>
        <v>5000</v>
      </c>
      <c r="E73" s="28">
        <f t="shared" si="21"/>
        <v>5000</v>
      </c>
      <c r="F73" s="36"/>
      <c r="G73" s="36"/>
      <c r="H73" s="28">
        <v>5000</v>
      </c>
      <c r="I73" s="36"/>
      <c r="J73" s="36"/>
      <c r="K73" s="8">
        <f t="shared" si="22"/>
        <v>0</v>
      </c>
      <c r="L73" s="8">
        <f t="shared" si="23"/>
        <v>0</v>
      </c>
    </row>
    <row r="74" spans="1:12" ht="15.75">
      <c r="A74" s="24" t="s">
        <v>171</v>
      </c>
      <c r="B74" s="39" t="s">
        <v>194</v>
      </c>
      <c r="C74" s="28">
        <v>14900</v>
      </c>
      <c r="D74" s="28">
        <f t="shared" si="20"/>
        <v>10000</v>
      </c>
      <c r="E74" s="28">
        <f t="shared" si="21"/>
        <v>10000</v>
      </c>
      <c r="F74" s="36"/>
      <c r="G74" s="36"/>
      <c r="H74" s="28">
        <v>10000</v>
      </c>
      <c r="I74" s="36"/>
      <c r="J74" s="36"/>
      <c r="K74" s="8">
        <f t="shared" si="22"/>
        <v>0</v>
      </c>
      <c r="L74" s="8">
        <f t="shared" si="23"/>
        <v>0</v>
      </c>
    </row>
    <row r="75" spans="1:12" ht="30">
      <c r="A75" s="24" t="s">
        <v>172</v>
      </c>
      <c r="B75" s="39" t="s">
        <v>107</v>
      </c>
      <c r="C75" s="28">
        <v>43100</v>
      </c>
      <c r="D75" s="28">
        <f t="shared" si="20"/>
        <v>20000</v>
      </c>
      <c r="E75" s="28">
        <f t="shared" si="21"/>
        <v>20000</v>
      </c>
      <c r="F75" s="36"/>
      <c r="G75" s="36"/>
      <c r="H75" s="28">
        <v>20000</v>
      </c>
      <c r="I75" s="36"/>
      <c r="J75" s="36"/>
      <c r="K75" s="8">
        <f t="shared" si="22"/>
        <v>0</v>
      </c>
      <c r="L75" s="8">
        <f t="shared" si="23"/>
        <v>0</v>
      </c>
    </row>
    <row r="76" spans="1:12" ht="30">
      <c r="A76" s="24" t="s">
        <v>173</v>
      </c>
      <c r="B76" s="39" t="s">
        <v>108</v>
      </c>
      <c r="C76" s="28">
        <v>6500</v>
      </c>
      <c r="D76" s="28">
        <f t="shared" si="20"/>
        <v>5000</v>
      </c>
      <c r="E76" s="28">
        <f t="shared" si="21"/>
        <v>5000</v>
      </c>
      <c r="F76" s="36"/>
      <c r="G76" s="36"/>
      <c r="H76" s="28">
        <v>5000</v>
      </c>
      <c r="I76" s="36"/>
      <c r="J76" s="36"/>
      <c r="K76" s="8">
        <f t="shared" si="22"/>
        <v>0</v>
      </c>
      <c r="L76" s="8">
        <f t="shared" si="23"/>
        <v>0</v>
      </c>
    </row>
    <row r="77" spans="1:12" ht="15.75">
      <c r="A77" s="24" t="s">
        <v>174</v>
      </c>
      <c r="B77" s="39" t="s">
        <v>109</v>
      </c>
      <c r="C77" s="28">
        <v>11200</v>
      </c>
      <c r="D77" s="28">
        <f t="shared" si="20"/>
        <v>8000</v>
      </c>
      <c r="E77" s="28">
        <f t="shared" si="21"/>
        <v>8000</v>
      </c>
      <c r="F77" s="36"/>
      <c r="G77" s="36"/>
      <c r="H77" s="28">
        <v>8000</v>
      </c>
      <c r="I77" s="36"/>
      <c r="J77" s="36"/>
      <c r="K77" s="8">
        <f t="shared" si="22"/>
        <v>0</v>
      </c>
      <c r="L77" s="8">
        <f t="shared" si="23"/>
        <v>0</v>
      </c>
    </row>
    <row r="78" spans="1:12" ht="30">
      <c r="A78" s="24" t="s">
        <v>175</v>
      </c>
      <c r="B78" s="39" t="s">
        <v>110</v>
      </c>
      <c r="C78" s="28">
        <v>12000</v>
      </c>
      <c r="D78" s="28">
        <f t="shared" si="20"/>
        <v>7000</v>
      </c>
      <c r="E78" s="28">
        <f t="shared" si="21"/>
        <v>7000</v>
      </c>
      <c r="F78" s="36"/>
      <c r="G78" s="36"/>
      <c r="H78" s="28">
        <v>7000</v>
      </c>
      <c r="I78" s="36"/>
      <c r="J78" s="36"/>
      <c r="K78" s="8">
        <f t="shared" si="22"/>
        <v>0</v>
      </c>
      <c r="L78" s="8">
        <f t="shared" si="23"/>
        <v>0</v>
      </c>
    </row>
    <row r="79" spans="1:12" ht="15.75">
      <c r="A79" s="24" t="s">
        <v>176</v>
      </c>
      <c r="B79" s="39" t="s">
        <v>119</v>
      </c>
      <c r="C79" s="28">
        <v>13000</v>
      </c>
      <c r="D79" s="28">
        <f t="shared" si="20"/>
        <v>8000</v>
      </c>
      <c r="E79" s="28">
        <f t="shared" si="21"/>
        <v>8000</v>
      </c>
      <c r="F79" s="36"/>
      <c r="G79" s="36"/>
      <c r="H79" s="28">
        <v>8000</v>
      </c>
      <c r="I79" s="36"/>
      <c r="J79" s="36"/>
      <c r="K79" s="8">
        <f t="shared" si="22"/>
        <v>0</v>
      </c>
      <c r="L79" s="8">
        <f t="shared" si="23"/>
        <v>0</v>
      </c>
    </row>
    <row r="80" spans="1:12" ht="30">
      <c r="A80" s="24" t="s">
        <v>177</v>
      </c>
      <c r="B80" s="39" t="s">
        <v>195</v>
      </c>
      <c r="C80" s="28">
        <v>1600</v>
      </c>
      <c r="D80" s="28">
        <f t="shared" si="20"/>
        <v>1500</v>
      </c>
      <c r="E80" s="28">
        <f t="shared" si="21"/>
        <v>1500</v>
      </c>
      <c r="F80" s="36"/>
      <c r="G80" s="36"/>
      <c r="H80" s="28">
        <v>1500</v>
      </c>
      <c r="I80" s="36"/>
      <c r="J80" s="36"/>
      <c r="K80" s="8">
        <f t="shared" si="22"/>
        <v>0</v>
      </c>
      <c r="L80" s="8">
        <f t="shared" si="23"/>
        <v>0</v>
      </c>
    </row>
    <row r="81" spans="1:12" ht="30">
      <c r="A81" s="24" t="s">
        <v>178</v>
      </c>
      <c r="B81" s="39" t="s">
        <v>120</v>
      </c>
      <c r="C81" s="28">
        <v>14900</v>
      </c>
      <c r="D81" s="28">
        <f t="shared" si="20"/>
        <v>7000</v>
      </c>
      <c r="E81" s="28">
        <f t="shared" si="21"/>
        <v>7000</v>
      </c>
      <c r="F81" s="36"/>
      <c r="G81" s="36"/>
      <c r="H81" s="28">
        <v>7000</v>
      </c>
      <c r="I81" s="36"/>
      <c r="J81" s="36"/>
      <c r="K81" s="8">
        <f t="shared" si="22"/>
        <v>0</v>
      </c>
      <c r="L81" s="8">
        <f t="shared" si="23"/>
        <v>0</v>
      </c>
    </row>
    <row r="82" spans="1:12" ht="15.75">
      <c r="A82" s="24" t="s">
        <v>179</v>
      </c>
      <c r="B82" s="39" t="s">
        <v>121</v>
      </c>
      <c r="C82" s="28">
        <v>14800</v>
      </c>
      <c r="D82" s="28">
        <f t="shared" si="20"/>
        <v>7000</v>
      </c>
      <c r="E82" s="28">
        <f t="shared" si="21"/>
        <v>7000</v>
      </c>
      <c r="F82" s="36"/>
      <c r="G82" s="36"/>
      <c r="H82" s="28">
        <v>7000</v>
      </c>
      <c r="I82" s="36"/>
      <c r="J82" s="36"/>
      <c r="K82" s="8">
        <f t="shared" si="22"/>
        <v>0</v>
      </c>
      <c r="L82" s="8">
        <f t="shared" si="23"/>
        <v>0</v>
      </c>
    </row>
    <row r="83" spans="1:12" ht="42.75">
      <c r="A83" s="23">
        <v>2</v>
      </c>
      <c r="B83" s="27" t="s">
        <v>122</v>
      </c>
      <c r="C83" s="22">
        <f>SUM(C84:C103)</f>
        <v>1021257.6780000001</v>
      </c>
      <c r="D83" s="22">
        <f aca="true" t="shared" si="24" ref="D83:J83">SUM(D84:D103)</f>
        <v>24588</v>
      </c>
      <c r="E83" s="22">
        <f t="shared" si="24"/>
        <v>24588</v>
      </c>
      <c r="F83" s="22">
        <f t="shared" si="24"/>
        <v>0</v>
      </c>
      <c r="G83" s="22">
        <f t="shared" si="24"/>
        <v>24588</v>
      </c>
      <c r="H83" s="22">
        <f t="shared" si="24"/>
        <v>0</v>
      </c>
      <c r="I83" s="22">
        <f t="shared" si="24"/>
        <v>0</v>
      </c>
      <c r="J83" s="22">
        <f t="shared" si="24"/>
        <v>0</v>
      </c>
      <c r="K83" s="8">
        <f t="shared" si="22"/>
        <v>0</v>
      </c>
      <c r="L83" s="8">
        <f t="shared" si="23"/>
        <v>0</v>
      </c>
    </row>
    <row r="84" spans="1:12" ht="15.75">
      <c r="A84" s="24" t="s">
        <v>23</v>
      </c>
      <c r="B84" s="40" t="s">
        <v>90</v>
      </c>
      <c r="C84" s="41">
        <v>47000</v>
      </c>
      <c r="D84" s="28">
        <f aca="true" t="shared" si="25" ref="D84:D103">E84+J84</f>
        <v>759</v>
      </c>
      <c r="E84" s="28">
        <f aca="true" t="shared" si="26" ref="E84:E102">SUM(F84:I84)</f>
        <v>759</v>
      </c>
      <c r="F84" s="36"/>
      <c r="G84" s="42">
        <v>759</v>
      </c>
      <c r="H84" s="36"/>
      <c r="I84" s="36"/>
      <c r="J84" s="36"/>
      <c r="K84" s="8">
        <f t="shared" si="22"/>
        <v>0</v>
      </c>
      <c r="L84" s="8">
        <f t="shared" si="23"/>
        <v>0</v>
      </c>
    </row>
    <row r="85" spans="1:12" ht="15.75">
      <c r="A85" s="24" t="s">
        <v>24</v>
      </c>
      <c r="B85" s="43" t="s">
        <v>123</v>
      </c>
      <c r="C85" s="42">
        <v>71947</v>
      </c>
      <c r="D85" s="28">
        <f t="shared" si="25"/>
        <v>206</v>
      </c>
      <c r="E85" s="28">
        <f t="shared" si="26"/>
        <v>206</v>
      </c>
      <c r="F85" s="36"/>
      <c r="G85" s="42">
        <v>206</v>
      </c>
      <c r="H85" s="36"/>
      <c r="I85" s="36"/>
      <c r="J85" s="36"/>
      <c r="K85" s="8">
        <f t="shared" si="22"/>
        <v>0</v>
      </c>
      <c r="L85" s="8">
        <f t="shared" si="23"/>
        <v>0</v>
      </c>
    </row>
    <row r="86" spans="1:12" ht="30">
      <c r="A86" s="24" t="s">
        <v>25</v>
      </c>
      <c r="B86" s="44" t="s">
        <v>89</v>
      </c>
      <c r="C86" s="45">
        <v>14000</v>
      </c>
      <c r="D86" s="28">
        <f t="shared" si="25"/>
        <v>226</v>
      </c>
      <c r="E86" s="28">
        <f t="shared" si="26"/>
        <v>226</v>
      </c>
      <c r="F86" s="36"/>
      <c r="G86" s="42">
        <v>226</v>
      </c>
      <c r="H86" s="36"/>
      <c r="I86" s="36"/>
      <c r="J86" s="36"/>
      <c r="K86" s="8">
        <f t="shared" si="22"/>
        <v>0</v>
      </c>
      <c r="L86" s="8">
        <f t="shared" si="23"/>
        <v>0</v>
      </c>
    </row>
    <row r="87" spans="1:12" ht="30">
      <c r="A87" s="24" t="s">
        <v>26</v>
      </c>
      <c r="B87" s="40" t="s">
        <v>124</v>
      </c>
      <c r="C87" s="46">
        <v>41040</v>
      </c>
      <c r="D87" s="28">
        <f t="shared" si="25"/>
        <v>2500</v>
      </c>
      <c r="E87" s="28">
        <f t="shared" si="26"/>
        <v>2500</v>
      </c>
      <c r="F87" s="36"/>
      <c r="G87" s="42">
        <v>2500</v>
      </c>
      <c r="H87" s="36"/>
      <c r="I87" s="36"/>
      <c r="J87" s="36"/>
      <c r="K87" s="8">
        <f t="shared" si="22"/>
        <v>0</v>
      </c>
      <c r="L87" s="8">
        <f t="shared" si="23"/>
        <v>0</v>
      </c>
    </row>
    <row r="88" spans="1:12" ht="45">
      <c r="A88" s="24" t="s">
        <v>27</v>
      </c>
      <c r="B88" s="44" t="s">
        <v>125</v>
      </c>
      <c r="C88" s="47">
        <v>90725.322</v>
      </c>
      <c r="D88" s="28">
        <f t="shared" si="25"/>
        <v>1000</v>
      </c>
      <c r="E88" s="28">
        <f t="shared" si="26"/>
        <v>1000</v>
      </c>
      <c r="F88" s="36"/>
      <c r="G88" s="42">
        <v>1000</v>
      </c>
      <c r="H88" s="36"/>
      <c r="I88" s="36"/>
      <c r="J88" s="36"/>
      <c r="K88" s="8">
        <f t="shared" si="22"/>
        <v>0</v>
      </c>
      <c r="L88" s="8">
        <f t="shared" si="23"/>
        <v>0</v>
      </c>
    </row>
    <row r="89" spans="1:12" ht="15.75">
      <c r="A89" s="24" t="s">
        <v>28</v>
      </c>
      <c r="B89" s="43" t="s">
        <v>126</v>
      </c>
      <c r="C89" s="42">
        <v>2290.356</v>
      </c>
      <c r="D89" s="28">
        <f t="shared" si="25"/>
        <v>1000</v>
      </c>
      <c r="E89" s="28">
        <f t="shared" si="26"/>
        <v>1000</v>
      </c>
      <c r="F89" s="36"/>
      <c r="G89" s="42">
        <v>1000</v>
      </c>
      <c r="H89" s="36"/>
      <c r="I89" s="36"/>
      <c r="J89" s="36"/>
      <c r="K89" s="8">
        <f t="shared" si="22"/>
        <v>0</v>
      </c>
      <c r="L89" s="8">
        <f t="shared" si="23"/>
        <v>0</v>
      </c>
    </row>
    <row r="90" spans="1:12" ht="15.75">
      <c r="A90" s="24" t="s">
        <v>29</v>
      </c>
      <c r="B90" s="43" t="s">
        <v>127</v>
      </c>
      <c r="C90" s="42">
        <v>2100</v>
      </c>
      <c r="D90" s="28">
        <f t="shared" si="25"/>
        <v>1035</v>
      </c>
      <c r="E90" s="28">
        <f t="shared" si="26"/>
        <v>1035</v>
      </c>
      <c r="F90" s="36"/>
      <c r="G90" s="42">
        <v>1035</v>
      </c>
      <c r="H90" s="36"/>
      <c r="I90" s="36"/>
      <c r="J90" s="36"/>
      <c r="K90" s="8">
        <f t="shared" si="22"/>
        <v>0</v>
      </c>
      <c r="L90" s="8">
        <f t="shared" si="23"/>
        <v>0</v>
      </c>
    </row>
    <row r="91" spans="1:12" ht="15.75">
      <c r="A91" s="24" t="s">
        <v>30</v>
      </c>
      <c r="B91" s="43" t="s">
        <v>128</v>
      </c>
      <c r="C91" s="42">
        <v>1700</v>
      </c>
      <c r="D91" s="28">
        <f t="shared" si="25"/>
        <v>1000</v>
      </c>
      <c r="E91" s="28">
        <f t="shared" si="26"/>
        <v>1000</v>
      </c>
      <c r="F91" s="36"/>
      <c r="G91" s="42">
        <v>1000</v>
      </c>
      <c r="H91" s="36"/>
      <c r="I91" s="36"/>
      <c r="J91" s="36"/>
      <c r="K91" s="8">
        <f t="shared" si="22"/>
        <v>0</v>
      </c>
      <c r="L91" s="8">
        <f t="shared" si="23"/>
        <v>0</v>
      </c>
    </row>
    <row r="92" spans="1:12" ht="30">
      <c r="A92" s="24" t="s">
        <v>31</v>
      </c>
      <c r="B92" s="43" t="s">
        <v>180</v>
      </c>
      <c r="C92" s="42">
        <v>709255</v>
      </c>
      <c r="D92" s="28">
        <f t="shared" si="25"/>
        <v>3000</v>
      </c>
      <c r="E92" s="28">
        <f t="shared" si="26"/>
        <v>3000</v>
      </c>
      <c r="F92" s="36"/>
      <c r="G92" s="42">
        <v>3000</v>
      </c>
      <c r="H92" s="36"/>
      <c r="I92" s="36"/>
      <c r="J92" s="36"/>
      <c r="K92" s="8">
        <f t="shared" si="22"/>
        <v>0</v>
      </c>
      <c r="L92" s="8">
        <f t="shared" si="23"/>
        <v>0</v>
      </c>
    </row>
    <row r="93" spans="1:12" ht="30">
      <c r="A93" s="24" t="s">
        <v>32</v>
      </c>
      <c r="B93" s="43" t="s">
        <v>114</v>
      </c>
      <c r="C93" s="48">
        <v>4000</v>
      </c>
      <c r="D93" s="28">
        <f t="shared" si="25"/>
        <v>1300</v>
      </c>
      <c r="E93" s="28">
        <f t="shared" si="26"/>
        <v>1300</v>
      </c>
      <c r="F93" s="36"/>
      <c r="G93" s="42">
        <v>1300</v>
      </c>
      <c r="H93" s="36"/>
      <c r="I93" s="36"/>
      <c r="J93" s="36"/>
      <c r="K93" s="8">
        <f t="shared" si="22"/>
        <v>0</v>
      </c>
      <c r="L93" s="8">
        <f t="shared" si="23"/>
        <v>0</v>
      </c>
    </row>
    <row r="94" spans="1:12" ht="15.75">
      <c r="A94" s="24" t="s">
        <v>33</v>
      </c>
      <c r="B94" s="43" t="s">
        <v>115</v>
      </c>
      <c r="C94" s="48">
        <v>3600</v>
      </c>
      <c r="D94" s="28">
        <f t="shared" si="25"/>
        <v>1200</v>
      </c>
      <c r="E94" s="28">
        <f t="shared" si="26"/>
        <v>1200</v>
      </c>
      <c r="F94" s="36"/>
      <c r="G94" s="42">
        <v>1200</v>
      </c>
      <c r="H94" s="36"/>
      <c r="I94" s="36"/>
      <c r="J94" s="36"/>
      <c r="K94" s="8">
        <f t="shared" si="22"/>
        <v>0</v>
      </c>
      <c r="L94" s="8">
        <f t="shared" si="23"/>
        <v>0</v>
      </c>
    </row>
    <row r="95" spans="1:13" s="4" customFormat="1" ht="30">
      <c r="A95" s="24" t="s">
        <v>34</v>
      </c>
      <c r="B95" s="43" t="s">
        <v>116</v>
      </c>
      <c r="C95" s="48">
        <v>3000</v>
      </c>
      <c r="D95" s="28">
        <f t="shared" si="25"/>
        <v>1000</v>
      </c>
      <c r="E95" s="28">
        <f>SUM(F95:I95)</f>
        <v>1000</v>
      </c>
      <c r="F95" s="29"/>
      <c r="G95" s="42">
        <v>1000</v>
      </c>
      <c r="H95" s="28"/>
      <c r="I95" s="29"/>
      <c r="J95" s="29"/>
      <c r="K95" s="8">
        <f t="shared" si="22"/>
        <v>0</v>
      </c>
      <c r="L95" s="8">
        <f t="shared" si="23"/>
        <v>0</v>
      </c>
      <c r="M95" s="12"/>
    </row>
    <row r="96" spans="1:12" s="4" customFormat="1" ht="30">
      <c r="A96" s="24" t="s">
        <v>35</v>
      </c>
      <c r="B96" s="43" t="s">
        <v>117</v>
      </c>
      <c r="C96" s="48">
        <v>3000</v>
      </c>
      <c r="D96" s="28">
        <f t="shared" si="25"/>
        <v>1000</v>
      </c>
      <c r="E96" s="28">
        <f t="shared" si="26"/>
        <v>1000</v>
      </c>
      <c r="F96" s="29"/>
      <c r="G96" s="42">
        <v>1000</v>
      </c>
      <c r="H96" s="28"/>
      <c r="I96" s="29"/>
      <c r="J96" s="29"/>
      <c r="K96" s="8">
        <f t="shared" si="22"/>
        <v>0</v>
      </c>
      <c r="L96" s="8">
        <f t="shared" si="23"/>
        <v>0</v>
      </c>
    </row>
    <row r="97" spans="1:12" s="4" customFormat="1" ht="15.75">
      <c r="A97" s="24" t="s">
        <v>36</v>
      </c>
      <c r="B97" s="43" t="s">
        <v>118</v>
      </c>
      <c r="C97" s="48">
        <v>6000</v>
      </c>
      <c r="D97" s="28">
        <f t="shared" si="25"/>
        <v>2000</v>
      </c>
      <c r="E97" s="28">
        <f t="shared" si="26"/>
        <v>2000</v>
      </c>
      <c r="F97" s="29"/>
      <c r="G97" s="42">
        <v>2000</v>
      </c>
      <c r="H97" s="28"/>
      <c r="I97" s="29"/>
      <c r="J97" s="29"/>
      <c r="K97" s="8">
        <f t="shared" si="22"/>
        <v>0</v>
      </c>
      <c r="L97" s="8">
        <f t="shared" si="23"/>
        <v>0</v>
      </c>
    </row>
    <row r="98" spans="1:13" s="4" customFormat="1" ht="15.75">
      <c r="A98" s="24" t="s">
        <v>37</v>
      </c>
      <c r="B98" s="43" t="s">
        <v>150</v>
      </c>
      <c r="C98" s="48">
        <v>4000</v>
      </c>
      <c r="D98" s="28">
        <f t="shared" si="25"/>
        <v>1562</v>
      </c>
      <c r="E98" s="28">
        <f t="shared" si="26"/>
        <v>1562</v>
      </c>
      <c r="F98" s="29"/>
      <c r="G98" s="42">
        <f>1480+82</f>
        <v>1562</v>
      </c>
      <c r="H98" s="28"/>
      <c r="I98" s="29"/>
      <c r="J98" s="29"/>
      <c r="K98" s="8">
        <f t="shared" si="22"/>
        <v>0</v>
      </c>
      <c r="L98" s="8">
        <f t="shared" si="23"/>
        <v>0</v>
      </c>
      <c r="M98" s="12"/>
    </row>
    <row r="99" spans="1:13" s="4" customFormat="1" ht="15.75">
      <c r="A99" s="24" t="s">
        <v>38</v>
      </c>
      <c r="B99" s="43" t="s">
        <v>181</v>
      </c>
      <c r="C99" s="48">
        <v>3000</v>
      </c>
      <c r="D99" s="28">
        <f t="shared" si="25"/>
        <v>1000</v>
      </c>
      <c r="E99" s="28">
        <f t="shared" si="26"/>
        <v>1000</v>
      </c>
      <c r="F99" s="29"/>
      <c r="G99" s="42">
        <v>1000</v>
      </c>
      <c r="H99" s="28"/>
      <c r="I99" s="29"/>
      <c r="J99" s="29"/>
      <c r="K99" s="8">
        <f t="shared" si="22"/>
        <v>0</v>
      </c>
      <c r="L99" s="8">
        <f t="shared" si="23"/>
        <v>0</v>
      </c>
      <c r="M99" s="12"/>
    </row>
    <row r="100" spans="1:12" s="4" customFormat="1" ht="15.75">
      <c r="A100" s="24" t="s">
        <v>53</v>
      </c>
      <c r="B100" s="37" t="s">
        <v>182</v>
      </c>
      <c r="C100" s="42">
        <v>3000</v>
      </c>
      <c r="D100" s="28">
        <f t="shared" si="25"/>
        <v>1000</v>
      </c>
      <c r="E100" s="28">
        <f t="shared" si="26"/>
        <v>1000</v>
      </c>
      <c r="F100" s="29"/>
      <c r="G100" s="42">
        <v>1000</v>
      </c>
      <c r="H100" s="28"/>
      <c r="I100" s="29"/>
      <c r="J100" s="29"/>
      <c r="K100" s="8">
        <f t="shared" si="22"/>
        <v>0</v>
      </c>
      <c r="L100" s="8">
        <f t="shared" si="23"/>
        <v>0</v>
      </c>
    </row>
    <row r="101" spans="1:12" s="4" customFormat="1" ht="15.75">
      <c r="A101" s="24" t="s">
        <v>56</v>
      </c>
      <c r="B101" s="37" t="s">
        <v>183</v>
      </c>
      <c r="C101" s="48">
        <v>3600</v>
      </c>
      <c r="D101" s="28">
        <f t="shared" si="25"/>
        <v>1200</v>
      </c>
      <c r="E101" s="28">
        <f t="shared" si="26"/>
        <v>1200</v>
      </c>
      <c r="F101" s="29"/>
      <c r="G101" s="42">
        <v>1200</v>
      </c>
      <c r="H101" s="28"/>
      <c r="I101" s="29"/>
      <c r="J101" s="29"/>
      <c r="K101" s="8">
        <f t="shared" si="22"/>
        <v>0</v>
      </c>
      <c r="L101" s="8">
        <f t="shared" si="23"/>
        <v>0</v>
      </c>
    </row>
    <row r="102" spans="1:13" s="4" customFormat="1" ht="15.75">
      <c r="A102" s="24" t="s">
        <v>57</v>
      </c>
      <c r="B102" s="43" t="s">
        <v>184</v>
      </c>
      <c r="C102" s="48">
        <v>5000</v>
      </c>
      <c r="D102" s="28">
        <f t="shared" si="25"/>
        <v>1600</v>
      </c>
      <c r="E102" s="28">
        <f t="shared" si="26"/>
        <v>1600</v>
      </c>
      <c r="F102" s="29"/>
      <c r="G102" s="42">
        <v>1600</v>
      </c>
      <c r="H102" s="42"/>
      <c r="I102" s="29"/>
      <c r="J102" s="29"/>
      <c r="K102" s="8">
        <f aca="true" t="shared" si="27" ref="K102:K115">E102-F102-G102-H102</f>
        <v>0</v>
      </c>
      <c r="L102" s="8">
        <f aca="true" t="shared" si="28" ref="L102:L118">D102-E102-J102</f>
        <v>0</v>
      </c>
      <c r="M102" s="12"/>
    </row>
    <row r="103" spans="1:13" s="4" customFormat="1" ht="30">
      <c r="A103" s="24" t="s">
        <v>58</v>
      </c>
      <c r="B103" s="43" t="s">
        <v>185</v>
      </c>
      <c r="C103" s="48">
        <v>3000</v>
      </c>
      <c r="D103" s="28">
        <f t="shared" si="25"/>
        <v>1000</v>
      </c>
      <c r="E103" s="28">
        <f>SUM(F103:I103)</f>
        <v>1000</v>
      </c>
      <c r="F103" s="29"/>
      <c r="G103" s="42">
        <v>1000</v>
      </c>
      <c r="H103" s="42"/>
      <c r="I103" s="29"/>
      <c r="J103" s="29"/>
      <c r="K103" s="8">
        <f t="shared" si="27"/>
        <v>0</v>
      </c>
      <c r="L103" s="8">
        <f t="shared" si="28"/>
        <v>0</v>
      </c>
      <c r="M103" s="12"/>
    </row>
    <row r="104" spans="1:13" s="4" customFormat="1" ht="15.75">
      <c r="A104" s="23">
        <v>3</v>
      </c>
      <c r="B104" s="27" t="s">
        <v>20</v>
      </c>
      <c r="C104" s="22">
        <f>C105+C106</f>
        <v>50000</v>
      </c>
      <c r="D104" s="22">
        <f aca="true" t="shared" si="29" ref="D104:J104">D105+D106</f>
        <v>50000</v>
      </c>
      <c r="E104" s="22">
        <f t="shared" si="29"/>
        <v>50000</v>
      </c>
      <c r="F104" s="22">
        <f t="shared" si="29"/>
        <v>50000</v>
      </c>
      <c r="G104" s="22">
        <f t="shared" si="29"/>
        <v>0</v>
      </c>
      <c r="H104" s="22">
        <f t="shared" si="29"/>
        <v>0</v>
      </c>
      <c r="I104" s="22">
        <f t="shared" si="29"/>
        <v>0</v>
      </c>
      <c r="J104" s="22">
        <f t="shared" si="29"/>
        <v>0</v>
      </c>
      <c r="K104" s="8">
        <f t="shared" si="27"/>
        <v>0</v>
      </c>
      <c r="L104" s="8">
        <f t="shared" si="28"/>
        <v>0</v>
      </c>
      <c r="M104" s="12"/>
    </row>
    <row r="105" spans="1:12" s="4" customFormat="1" ht="15.75">
      <c r="A105" s="23" t="s">
        <v>44</v>
      </c>
      <c r="B105" s="27" t="s">
        <v>42</v>
      </c>
      <c r="C105" s="22">
        <v>48000</v>
      </c>
      <c r="D105" s="22">
        <v>48000</v>
      </c>
      <c r="E105" s="22">
        <v>48000</v>
      </c>
      <c r="F105" s="22">
        <v>48000</v>
      </c>
      <c r="G105" s="22"/>
      <c r="H105" s="22"/>
      <c r="I105" s="22"/>
      <c r="J105" s="22"/>
      <c r="K105" s="8">
        <f t="shared" si="27"/>
        <v>0</v>
      </c>
      <c r="L105" s="8">
        <f t="shared" si="28"/>
        <v>0</v>
      </c>
    </row>
    <row r="106" spans="1:12" s="4" customFormat="1" ht="15.75">
      <c r="A106" s="23" t="s">
        <v>46</v>
      </c>
      <c r="B106" s="27" t="s">
        <v>19</v>
      </c>
      <c r="C106" s="22">
        <v>2000</v>
      </c>
      <c r="D106" s="22">
        <v>2000</v>
      </c>
      <c r="E106" s="22">
        <v>2000</v>
      </c>
      <c r="F106" s="22">
        <v>2000</v>
      </c>
      <c r="G106" s="22"/>
      <c r="H106" s="22"/>
      <c r="I106" s="22"/>
      <c r="J106" s="22"/>
      <c r="K106" s="8">
        <f t="shared" si="27"/>
        <v>0</v>
      </c>
      <c r="L106" s="8">
        <f t="shared" si="28"/>
        <v>0</v>
      </c>
    </row>
    <row r="107" spans="1:12" ht="15.75">
      <c r="A107" s="23">
        <v>4</v>
      </c>
      <c r="B107" s="27" t="s">
        <v>43</v>
      </c>
      <c r="C107" s="22">
        <f>C108+C109</f>
        <v>33500</v>
      </c>
      <c r="D107" s="22">
        <f aca="true" t="shared" si="30" ref="D107:J107">D108+D109</f>
        <v>21500</v>
      </c>
      <c r="E107" s="22">
        <f t="shared" si="30"/>
        <v>21500</v>
      </c>
      <c r="F107" s="22">
        <f t="shared" si="30"/>
        <v>0</v>
      </c>
      <c r="G107" s="22">
        <f t="shared" si="30"/>
        <v>16000</v>
      </c>
      <c r="H107" s="22">
        <f t="shared" si="30"/>
        <v>5500</v>
      </c>
      <c r="I107" s="22">
        <f t="shared" si="30"/>
        <v>0</v>
      </c>
      <c r="J107" s="22">
        <f t="shared" si="30"/>
        <v>0</v>
      </c>
      <c r="K107" s="8">
        <f t="shared" si="27"/>
        <v>0</v>
      </c>
      <c r="L107" s="8">
        <f t="shared" si="28"/>
        <v>0</v>
      </c>
    </row>
    <row r="108" spans="1:12" s="11" customFormat="1" ht="15.75">
      <c r="A108" s="49" t="s">
        <v>54</v>
      </c>
      <c r="B108" s="16" t="s">
        <v>40</v>
      </c>
      <c r="C108" s="28">
        <v>30000</v>
      </c>
      <c r="D108" s="28">
        <f>E108+J108</f>
        <v>20000</v>
      </c>
      <c r="E108" s="28">
        <f>F108+G108+H108+I108</f>
        <v>20000</v>
      </c>
      <c r="F108" s="50"/>
      <c r="G108" s="51">
        <v>15000</v>
      </c>
      <c r="H108" s="51">
        <v>5000</v>
      </c>
      <c r="I108" s="51"/>
      <c r="J108" s="51"/>
      <c r="K108" s="8">
        <f t="shared" si="27"/>
        <v>0</v>
      </c>
      <c r="L108" s="8">
        <f t="shared" si="28"/>
        <v>0</v>
      </c>
    </row>
    <row r="109" spans="1:12" s="11" customFormat="1" ht="15.75">
      <c r="A109" s="49" t="s">
        <v>55</v>
      </c>
      <c r="B109" s="16" t="s">
        <v>41</v>
      </c>
      <c r="C109" s="28">
        <v>3500</v>
      </c>
      <c r="D109" s="28">
        <f>E109+J109</f>
        <v>1500</v>
      </c>
      <c r="E109" s="28">
        <f>F109+G109+H109+I109</f>
        <v>1500</v>
      </c>
      <c r="F109" s="50"/>
      <c r="G109" s="51">
        <v>1000</v>
      </c>
      <c r="H109" s="51">
        <v>500</v>
      </c>
      <c r="I109" s="51"/>
      <c r="J109" s="51"/>
      <c r="K109" s="8">
        <f t="shared" si="27"/>
        <v>0</v>
      </c>
      <c r="L109" s="8">
        <f t="shared" si="28"/>
        <v>0</v>
      </c>
    </row>
    <row r="110" spans="1:12" s="4" customFormat="1" ht="15.75">
      <c r="A110" s="52" t="s">
        <v>3</v>
      </c>
      <c r="B110" s="21" t="s">
        <v>11</v>
      </c>
      <c r="C110" s="22">
        <f>SUM(C111:C118)</f>
        <v>795300</v>
      </c>
      <c r="D110" s="22">
        <f aca="true" t="shared" si="31" ref="D110:J110">SUM(D111:D118)</f>
        <v>195000</v>
      </c>
      <c r="E110" s="22">
        <f t="shared" si="31"/>
        <v>195000</v>
      </c>
      <c r="F110" s="22">
        <f t="shared" si="31"/>
        <v>0</v>
      </c>
      <c r="G110" s="22">
        <f t="shared" si="31"/>
        <v>195000</v>
      </c>
      <c r="H110" s="22">
        <f t="shared" si="31"/>
        <v>0</v>
      </c>
      <c r="I110" s="22">
        <f t="shared" si="31"/>
        <v>0</v>
      </c>
      <c r="J110" s="22">
        <f t="shared" si="31"/>
        <v>0</v>
      </c>
      <c r="K110" s="8">
        <f t="shared" si="27"/>
        <v>0</v>
      </c>
      <c r="L110" s="8">
        <f t="shared" si="28"/>
        <v>0</v>
      </c>
    </row>
    <row r="111" spans="1:12" s="4" customFormat="1" ht="15.75">
      <c r="A111" s="17">
        <v>1</v>
      </c>
      <c r="B111" s="53" t="s">
        <v>68</v>
      </c>
      <c r="C111" s="28">
        <v>56000</v>
      </c>
      <c r="D111" s="28">
        <f>E111+J111</f>
        <v>5000</v>
      </c>
      <c r="E111" s="28">
        <f aca="true" t="shared" si="32" ref="E111:E118">F111+G111+H111+I111</f>
        <v>5000</v>
      </c>
      <c r="F111" s="22"/>
      <c r="G111" s="28">
        <v>5000</v>
      </c>
      <c r="H111" s="22"/>
      <c r="I111" s="22"/>
      <c r="J111" s="28"/>
      <c r="K111" s="8">
        <f t="shared" si="27"/>
        <v>0</v>
      </c>
      <c r="L111" s="8">
        <f t="shared" si="28"/>
        <v>0</v>
      </c>
    </row>
    <row r="112" spans="1:12" s="4" customFormat="1" ht="30">
      <c r="A112" s="17">
        <v>2</v>
      </c>
      <c r="B112" s="53" t="s">
        <v>12</v>
      </c>
      <c r="C112" s="28">
        <v>143400</v>
      </c>
      <c r="D112" s="28">
        <f>E112+J112</f>
        <v>30000</v>
      </c>
      <c r="E112" s="28">
        <f t="shared" si="32"/>
        <v>30000</v>
      </c>
      <c r="F112" s="22"/>
      <c r="G112" s="28">
        <v>30000</v>
      </c>
      <c r="H112" s="22"/>
      <c r="I112" s="22"/>
      <c r="J112" s="28"/>
      <c r="K112" s="8">
        <f t="shared" si="27"/>
        <v>0</v>
      </c>
      <c r="L112" s="8">
        <f t="shared" si="28"/>
        <v>0</v>
      </c>
    </row>
    <row r="113" spans="1:12" s="4" customFormat="1" ht="15.75">
      <c r="A113" s="17">
        <v>3</v>
      </c>
      <c r="B113" s="53" t="s">
        <v>62</v>
      </c>
      <c r="C113" s="28">
        <v>46500</v>
      </c>
      <c r="D113" s="28">
        <f>E113+J113</f>
        <v>30000</v>
      </c>
      <c r="E113" s="28">
        <f t="shared" si="32"/>
        <v>30000</v>
      </c>
      <c r="F113" s="22"/>
      <c r="G113" s="28">
        <v>30000</v>
      </c>
      <c r="H113" s="22"/>
      <c r="I113" s="22"/>
      <c r="J113" s="28"/>
      <c r="K113" s="8">
        <f t="shared" si="27"/>
        <v>0</v>
      </c>
      <c r="L113" s="8">
        <f t="shared" si="28"/>
        <v>0</v>
      </c>
    </row>
    <row r="114" spans="1:12" s="4" customFormat="1" ht="15.75">
      <c r="A114" s="17">
        <v>4</v>
      </c>
      <c r="B114" s="53" t="s">
        <v>65</v>
      </c>
      <c r="C114" s="28">
        <v>163400</v>
      </c>
      <c r="D114" s="28">
        <f>E114+J114</f>
        <v>30000</v>
      </c>
      <c r="E114" s="28">
        <f t="shared" si="32"/>
        <v>30000</v>
      </c>
      <c r="F114" s="22"/>
      <c r="G114" s="28">
        <v>30000</v>
      </c>
      <c r="H114" s="22"/>
      <c r="I114" s="22"/>
      <c r="J114" s="28"/>
      <c r="K114" s="8">
        <f t="shared" si="27"/>
        <v>0</v>
      </c>
      <c r="L114" s="8">
        <f t="shared" si="28"/>
        <v>0</v>
      </c>
    </row>
    <row r="115" spans="1:12" s="4" customFormat="1" ht="15.75">
      <c r="A115" s="17">
        <v>5</v>
      </c>
      <c r="B115" s="53" t="s">
        <v>147</v>
      </c>
      <c r="C115" s="28">
        <v>100000</v>
      </c>
      <c r="D115" s="28">
        <v>30000</v>
      </c>
      <c r="E115" s="28">
        <v>30000</v>
      </c>
      <c r="F115" s="22"/>
      <c r="G115" s="28">
        <v>30000</v>
      </c>
      <c r="H115" s="22"/>
      <c r="I115" s="22"/>
      <c r="J115" s="28"/>
      <c r="K115" s="8">
        <f t="shared" si="27"/>
        <v>0</v>
      </c>
      <c r="L115" s="8">
        <f t="shared" si="28"/>
        <v>0</v>
      </c>
    </row>
    <row r="116" spans="1:12" s="4" customFormat="1" ht="30">
      <c r="A116" s="17">
        <v>6</v>
      </c>
      <c r="B116" s="53" t="s">
        <v>187</v>
      </c>
      <c r="C116" s="28">
        <v>5000</v>
      </c>
      <c r="D116" s="28">
        <v>5000</v>
      </c>
      <c r="E116" s="28">
        <v>5000</v>
      </c>
      <c r="F116" s="22"/>
      <c r="G116" s="28">
        <v>5000</v>
      </c>
      <c r="H116" s="22"/>
      <c r="I116" s="22"/>
      <c r="J116" s="28"/>
      <c r="K116" s="8"/>
      <c r="L116" s="8">
        <f t="shared" si="28"/>
        <v>0</v>
      </c>
    </row>
    <row r="117" spans="1:12" s="4" customFormat="1" ht="45">
      <c r="A117" s="17">
        <v>7</v>
      </c>
      <c r="B117" s="53" t="s">
        <v>197</v>
      </c>
      <c r="C117" s="28">
        <v>15000</v>
      </c>
      <c r="D117" s="28">
        <f>E117+J117</f>
        <v>15000</v>
      </c>
      <c r="E117" s="28">
        <f>F117+G117+H117+I117</f>
        <v>15000</v>
      </c>
      <c r="F117" s="22"/>
      <c r="G117" s="28">
        <v>15000</v>
      </c>
      <c r="H117" s="22"/>
      <c r="I117" s="22"/>
      <c r="J117" s="28"/>
      <c r="K117" s="8">
        <f>E117-F117-G117-H117</f>
        <v>0</v>
      </c>
      <c r="L117" s="8">
        <f t="shared" si="28"/>
        <v>0</v>
      </c>
    </row>
    <row r="118" spans="1:12" ht="30">
      <c r="A118" s="17">
        <v>8</v>
      </c>
      <c r="B118" s="53" t="s">
        <v>148</v>
      </c>
      <c r="C118" s="28">
        <v>266000</v>
      </c>
      <c r="D118" s="28">
        <f>E118+J118</f>
        <v>50000</v>
      </c>
      <c r="E118" s="28">
        <f t="shared" si="32"/>
        <v>50000</v>
      </c>
      <c r="F118" s="28"/>
      <c r="G118" s="28">
        <v>50000</v>
      </c>
      <c r="H118" s="28"/>
      <c r="I118" s="28"/>
      <c r="J118" s="28"/>
      <c r="K118" s="8">
        <f>E118-F118-G118-H118</f>
        <v>0</v>
      </c>
      <c r="L118" s="8">
        <f t="shared" si="28"/>
        <v>0</v>
      </c>
    </row>
    <row r="119" spans="1:12" s="4" customFormat="1" ht="15.75" hidden="1">
      <c r="A119" s="54"/>
      <c r="B119" s="55"/>
      <c r="C119" s="56"/>
      <c r="D119" s="56"/>
      <c r="E119" s="57"/>
      <c r="F119" s="57"/>
      <c r="G119" s="57"/>
      <c r="H119" s="57"/>
      <c r="I119" s="57"/>
      <c r="J119" s="56"/>
      <c r="L119" s="8"/>
    </row>
    <row r="120" spans="1:10" s="4" customFormat="1" ht="15.75">
      <c r="A120" s="58"/>
      <c r="B120" s="18" t="s">
        <v>7</v>
      </c>
      <c r="C120" s="14">
        <f aca="true" t="shared" si="33" ref="C120:J120">C6</f>
        <v>4402738.431</v>
      </c>
      <c r="D120" s="14">
        <f t="shared" si="33"/>
        <v>709883</v>
      </c>
      <c r="E120" s="14">
        <f t="shared" si="33"/>
        <v>709883</v>
      </c>
      <c r="F120" s="14">
        <f t="shared" si="33"/>
        <v>215000</v>
      </c>
      <c r="G120" s="14">
        <f t="shared" si="33"/>
        <v>345263</v>
      </c>
      <c r="H120" s="14">
        <f t="shared" si="33"/>
        <v>149620</v>
      </c>
      <c r="I120" s="14">
        <f t="shared" si="33"/>
        <v>0</v>
      </c>
      <c r="J120" s="14">
        <f t="shared" si="33"/>
        <v>0</v>
      </c>
    </row>
    <row r="121" ht="11.25" customHeight="1"/>
    <row r="122" spans="7:10" ht="15.75">
      <c r="G122" s="67" t="s">
        <v>191</v>
      </c>
      <c r="H122" s="67"/>
      <c r="I122" s="67"/>
      <c r="J122" s="67"/>
    </row>
  </sheetData>
  <sheetProtection/>
  <mergeCells count="9">
    <mergeCell ref="A1:J1"/>
    <mergeCell ref="A2:J2"/>
    <mergeCell ref="H3:J3"/>
    <mergeCell ref="E4:I4"/>
    <mergeCell ref="G122:J122"/>
    <mergeCell ref="A4:A5"/>
    <mergeCell ref="B4:B5"/>
    <mergeCell ref="C4:C5"/>
    <mergeCell ref="D4:D5"/>
  </mergeCells>
  <printOptions horizontalCentered="1"/>
  <pageMargins left="0.25" right="0" top="0.5" bottom="0.4" header="0.25" footer="0.25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 Ha Tinh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Thi Thanh Binh</dc:creator>
  <cp:keywords/>
  <dc:description/>
  <cp:lastModifiedBy>ismail - [2010]</cp:lastModifiedBy>
  <cp:lastPrinted>2022-02-11T03:05:21Z</cp:lastPrinted>
  <dcterms:created xsi:type="dcterms:W3CDTF">2012-03-21T20:45:26Z</dcterms:created>
  <dcterms:modified xsi:type="dcterms:W3CDTF">2022-02-11T03:36:02Z</dcterms:modified>
  <cp:category/>
  <cp:version/>
  <cp:contentType/>
  <cp:contentStatus/>
</cp:coreProperties>
</file>