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6275" windowHeight="8250" tabRatio="862" activeTab="3"/>
  </bookViews>
  <sheets>
    <sheet name="96" sheetId="1" r:id="rId1"/>
    <sheet name="97" sheetId="2" r:id="rId2"/>
    <sheet name="98" sheetId="3" r:id="rId3"/>
    <sheet name="99" sheetId="4" r:id="rId4"/>
  </sheets>
  <definedNames>
    <definedName name="_xlnm.Print_Titles" localSheetId="2">'98'!$6:$8</definedName>
    <definedName name="_xlnm.Print_Titles" localSheetId="3">'99'!$6:$6</definedName>
  </definedNames>
  <calcPr fullCalcOnLoad="1"/>
</workbook>
</file>

<file path=xl/sharedStrings.xml><?xml version="1.0" encoding="utf-8"?>
<sst xmlns="http://schemas.openxmlformats.org/spreadsheetml/2006/main" count="203" uniqueCount="116">
  <si>
    <t>STT</t>
  </si>
  <si>
    <t>NỘI DUNG</t>
  </si>
  <si>
    <t>A</t>
  </si>
  <si>
    <t>B</t>
  </si>
  <si>
    <t>TỔNG NGUỒN THU NGÂN SÁCH HUYỆN</t>
  </si>
  <si>
    <t>I</t>
  </si>
  <si>
    <t>Thu ngân sách huyện được hưởng theo phân cấp</t>
  </si>
  <si>
    <t>-</t>
  </si>
  <si>
    <t>Thu ngân sách huyện hưởng 100%</t>
  </si>
  <si>
    <t xml:space="preserve">Thu ngân sách huyện hưởng từ các khoản thu phân chia </t>
  </si>
  <si>
    <t>II</t>
  </si>
  <si>
    <t>Thu bổ sung từ ngân sách cấp trên</t>
  </si>
  <si>
    <t>Thu bổ sung cân đối</t>
  </si>
  <si>
    <t>Thu bổ sung có mục tiêu</t>
  </si>
  <si>
    <t>III</t>
  </si>
  <si>
    <t>Thu kết dư</t>
  </si>
  <si>
    <t>IV</t>
  </si>
  <si>
    <t>Thu chuyển nguồn từ năm trước chuyển sang</t>
  </si>
  <si>
    <t>TỔNG CHI NGÂN SÁCH HUYỆN</t>
  </si>
  <si>
    <t> I</t>
  </si>
  <si>
    <t>Tổng chi cân đối ngân sách huyện</t>
  </si>
  <si>
    <t>Chi đầu tư phát triển</t>
  </si>
  <si>
    <t>Chi thường xuyên</t>
  </si>
  <si>
    <t>Dự phòng ngân sách</t>
  </si>
  <si>
    <t>Chi tạo nguồn, điều chỉnh tiền lương</t>
  </si>
  <si>
    <t>Chi các chương trình mục tiêu</t>
  </si>
  <si>
    <t>Chi các chương trình mục tiêu quốc gia</t>
  </si>
  <si>
    <t>Chi các chương trình mục tiêu, nhiệm vụ</t>
  </si>
  <si>
    <t>Chi chuyển nguồn sang năm sau</t>
  </si>
  <si>
    <t>Ghi chú:(1) Đối với các chỉ tiêu thu, so sánh dự toán năm sau với ước thực hiện năm hiện hành. Đối với các chỉ tiêu chi, so sánh dự toán năm sau với dự toán năm hiện hành;</t>
  </si>
  <si>
    <t>Đơn vị: Triệu đồng</t>
  </si>
  <si>
    <t>Thu nội địa</t>
  </si>
  <si>
    <t>Thu từ khu vực DNNN do Trung ương quản lý</t>
  </si>
  <si>
    <t>Thuế bảo vệ môi trường</t>
  </si>
  <si>
    <t>Lệ phí trước bạ</t>
  </si>
  <si>
    <t>Thu phí, lệ phí</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</si>
  <si>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</si>
  <si>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</si>
  <si>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</si>
  <si>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</si>
  <si>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</si>
  <si>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tiền cấp quyền khai thác khoáng sản</t>
  </si>
  <si>
    <t>Thu khác ngân sách</t>
  </si>
  <si>
    <t>Thu từ quỹ đất công ích, hoa lợi công sản khác</t>
  </si>
  <si>
    <t>Thu viện trợ</t>
  </si>
  <si>
    <t>UBND HUYỆN HƯƠNG KHÊ</t>
  </si>
  <si>
    <t>Nội dung</t>
  </si>
  <si>
    <t>Ngân sách huyện</t>
  </si>
  <si>
    <t>Ngân sách cấp huyện</t>
  </si>
  <si>
    <t>CHI CÂN ĐỐI NGÂN SÁCH HUYỆN</t>
  </si>
  <si>
    <t>Chi đầu tư cho các dự án</t>
  </si>
  <si>
    <t>Trong đó chia theo lĩnh vực:</t>
  </si>
  <si>
    <t>Chi giáo dục - đào tạo và dạy nghề</t>
  </si>
  <si>
    <t>Chi khoa học và công nghệ</t>
  </si>
  <si>
    <t>Trong đó chia theo nguồn vốn:</t>
  </si>
  <si>
    <t>Chi đầu tư từ nguồn thu tiền sử dụng đất</t>
  </si>
  <si>
    <t>Chi đầu tư từ nguồn thu xổ số kiến thiết</t>
  </si>
  <si>
    <t>Chi đầu tư phát triển khác</t>
  </si>
  <si>
    <t>Trong đó:</t>
  </si>
  <si>
    <t>CHI CÁC CHƯƠNG TRÌNH MỤC TIÊU</t>
  </si>
  <si>
    <t>(Chi tiết theo từng chương trình mục tiêu nhiệm vụ)</t>
  </si>
  <si>
    <t>C</t>
  </si>
  <si>
    <t>CHI CHUYỂN NGUỒN SANG NĂM SAU</t>
  </si>
  <si>
    <t>Dự toán</t>
  </si>
  <si>
    <t xml:space="preserve">CHI BỔ SUNG CÂN ĐỐI CHO NGÂN SÁCH XÃ </t>
  </si>
  <si>
    <t>CHI NGÂN SÁCH CẤP HUYỆN THEO LĨNH VỰC</t>
  </si>
  <si>
    <t>1.1</t>
  </si>
  <si>
    <t>1.2</t>
  </si>
  <si>
    <t>1.3</t>
  </si>
  <si>
    <t>Chi y tế, dân số và gia đình</t>
  </si>
  <si>
    <t>1.4</t>
  </si>
  <si>
    <t>1.5</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</si>
  <si>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</si>
  <si>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</si>
  <si>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</si>
  <si>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</si>
  <si>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</si>
  <si>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</si>
  <si>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</si>
  <si>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</si>
  <si>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</si>
  <si>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</si>
  <si>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 xml:space="preserve">Dự phòng ngân sách </t>
  </si>
  <si>
    <t xml:space="preserve">Chi tạo nguồn, điều chỉnh tiền lương </t>
  </si>
  <si>
    <t>Tổng thu NSNN</t>
  </si>
  <si>
    <t>Thu NS huyện</t>
  </si>
  <si>
    <t>Chi hoạt động của cơ quan quản lý hành chính, đảng, đoàn thể</t>
  </si>
  <si>
    <t>Ngân sách cấp xã</t>
  </si>
  <si>
    <t>Chi văn hóa thông tin - truyền thông</t>
  </si>
  <si>
    <t xml:space="preserve">UBND HUYỆN HƯƠNG KHÊ </t>
  </si>
  <si>
    <t>(Kèm theo Quyết định số         /QĐ-UBND ngày      /11/2022 của UBND huyện)</t>
  </si>
  <si>
    <t>Đơn vị tính: Triệu đồng</t>
  </si>
  <si>
    <t>So sánh (%)</t>
  </si>
  <si>
    <t>Thu từ khu vực DNNN do Địa phương quản lý</t>
  </si>
  <si>
    <t>Thu từ khu vực Doanh nghiệp có vốn đầu tư nước ngoài</t>
  </si>
  <si>
    <t>Thu từ khu vực kinh tế ngoài Quốc doanh</t>
  </si>
  <si>
    <t>Thuế Thu nhập cá nhân</t>
  </si>
  <si>
    <t>Thu từ hoạt động xổ số kiến thiết</t>
  </si>
  <si>
    <t>CÂN ĐỐI NGÂN SÁCH HUYỆN NĂM 2021</t>
  </si>
  <si>
    <t>Quyết toán</t>
  </si>
  <si>
    <t>So sánh  (%)</t>
  </si>
  <si>
    <t>QUYẾT TOÁN THU NGÂN SÁCH NHÀ NƯỚC NĂM 2021</t>
  </si>
  <si>
    <t>TỔNG NGUỒN THU NSNN</t>
  </si>
  <si>
    <t>TỔNG THU CÂN ĐỐI NSNN</t>
  </si>
  <si>
    <t>THU KẾT DƯ NĂM TRƯỚC</t>
  </si>
  <si>
    <t>THU CHUYỂN NGUỒN TỪ NĂM TRƯỚC CHUYỂN SANG</t>
  </si>
  <si>
    <t>Biểu số 96/CK-NSNN</t>
  </si>
  <si>
    <t>Biểu số 97/CK-NSNN</t>
  </si>
  <si>
    <t>Biểu số 98/CK-NSNN</t>
  </si>
  <si>
    <t>QUYẾT TOÁN CHI NGÂN SÁCH HUYỆN, CHI NGÂN SÁCH CẤP HUYỆN VÀ CHI NGÂN SÁCH
 XÃ THEO CƠ CẤU CHI NĂM 2021</t>
  </si>
  <si>
    <t>Bao gồm</t>
  </si>
  <si>
    <t>Chương trình MTQG XD nông thôn mới</t>
  </si>
  <si>
    <t>Biểu số 99/CK-NSNN</t>
  </si>
  <si>
    <t>QUYẾT TOÁN CHI NGÂN SÁCH CẤP HUYỆN THEO TỪNG LĨNH VỰC NĂM.2021</t>
  </si>
  <si>
    <t xml:space="preserve">Chi văn hóa thông tin </t>
  </si>
  <si>
    <t>Chi phát thanh truyền hình, thông tấn</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</si>
</sst>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_(* #,##0.0_);_(* \(#,##0.0\);_(* &quot;-&quot;??_);_(@_)"/>
    <numFmt numFmtId="178" formatCode="_(* #,##0_);_(* \(#,##0\);_(* &quot;-&quot;??_);_(@_)"/>
    <numFmt numFmtId="179" formatCode="#,##0.000"/>
    <numFmt numFmtId="180" formatCode="#,##0.0"/>
    <numFmt numFmtId="181" formatCode="0.000"/>
    <numFmt numFmtId="182" formatCode="0.0"/>
  </numFmts>
  <fonts count="43">
    <font>
      <sz val="10"/>
      <name val="Arial"/>
      <family val="0"/>
    </font>
    <font>
      <sz val="8"/>
      <name val="Arial"/>
      <family val="2"/>
    </font>
    <font>
      <b/>
      <sz val="10"/>
      <color indexed="8"/>
      <name val="Times New Roman"/>
      <family val="1"/>
    </font>
    <font>
      <b/>
      <sz val="12"/>
      <color indexed="8"/>
      <name val="Times New Roman"/>
      <family val="1"/>
    </font>
    <font>
      <sz val="12"/>
      <name val="Times New Roman"/>
      <family val="1"/>
    </font>
    <font>
      <i/>
      <sz val="12"/>
      <color indexed="8"/>
      <name val="Times New Roman"/>
      <family val="1"/>
    </font>
    <font>
      <b/>
      <sz val="12"/>
      <name val="Times New Roman"/>
      <family val="1"/>
    </font>
    <font>
      <i/>
      <sz val="12"/>
      <name val="Times New Roman"/>
      <family val="1"/>
    </font>
    <font>
      <sz val="12"/>
      <color indexed="8"/>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sz val="12"/>
      <color indexed="10"/>
      <name val="Times New Roman"/>
      <family val="2"/>
    </font>
    <font>
      <b/>
      <sz val="12"/>
      <color indexed="10"/>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8">
    <xf numFmtId="0" fontId="0" fillId="0" borderId="0" xfId="0" applyAlignment="1">
      <alignment/>
    </xf>
    <xf numFmtId="0" fontId="3" fillId="0" borderId="0" xfId="0" applyFont="1" applyAlignment="1">
      <alignment horizontal="center" vertical="center" wrapText="1"/>
    </xf>
    <xf numFmtId="0" fontId="6" fillId="0" borderId="10" xfId="0" applyFont="1" applyBorder="1" applyAlignment="1">
      <alignment horizontal="center" vertical="center" wrapText="1"/>
    </xf>
    <xf numFmtId="0" fontId="4" fillId="0" borderId="0" xfId="0" applyFont="1" applyAlignment="1">
      <alignment vertical="center"/>
    </xf>
    <xf numFmtId="0" fontId="5" fillId="0" borderId="11" xfId="0" applyFont="1" applyBorder="1" applyAlignment="1">
      <alignment horizontal="center" vertical="center"/>
    </xf>
    <xf numFmtId="0" fontId="4" fillId="0" borderId="10" xfId="0" applyFont="1" applyBorder="1" applyAlignment="1">
      <alignment horizontal="center" vertical="center" wrapText="1"/>
    </xf>
    <xf numFmtId="0" fontId="3" fillId="0" borderId="0" xfId="0" applyFont="1" applyAlignment="1">
      <alignment horizontal="left" vertical="center" wrapText="1"/>
    </xf>
    <xf numFmtId="0" fontId="5" fillId="0" borderId="0" xfId="0" applyFont="1" applyBorder="1" applyAlignment="1">
      <alignment horizontal="center" vertical="center"/>
    </xf>
    <xf numFmtId="3" fontId="6" fillId="0" borderId="12" xfId="0" applyNumberFormat="1" applyFont="1" applyBorder="1" applyAlignment="1">
      <alignment horizontal="right" vertical="center" wrapText="1"/>
    </xf>
    <xf numFmtId="3" fontId="6" fillId="0" borderId="13" xfId="0" applyNumberFormat="1" applyFont="1" applyBorder="1" applyAlignment="1">
      <alignment horizontal="right" vertical="center" wrapText="1"/>
    </xf>
    <xf numFmtId="3" fontId="4" fillId="0" borderId="13" xfId="0" applyNumberFormat="1" applyFont="1" applyBorder="1" applyAlignment="1">
      <alignment horizontal="right" vertical="center" wrapText="1"/>
    </xf>
    <xf numFmtId="3" fontId="6" fillId="0" borderId="14" xfId="0" applyNumberFormat="1" applyFont="1" applyBorder="1" applyAlignment="1">
      <alignment horizontal="right" vertical="center" wrapText="1"/>
    </xf>
    <xf numFmtId="0" fontId="6" fillId="0" borderId="12" xfId="0" applyFont="1" applyBorder="1" applyAlignment="1">
      <alignment horizontal="center" vertical="center" wrapText="1"/>
    </xf>
    <xf numFmtId="0" fontId="6" fillId="0" borderId="12" xfId="0" applyFont="1" applyBorder="1" applyAlignment="1">
      <alignment vertical="center" wrapText="1"/>
    </xf>
    <xf numFmtId="0" fontId="6" fillId="0" borderId="13" xfId="0" applyFont="1" applyBorder="1" applyAlignment="1">
      <alignment horizontal="center" vertical="center" wrapText="1"/>
    </xf>
    <xf numFmtId="0" fontId="6" fillId="0" borderId="13" xfId="0" applyFont="1" applyBorder="1" applyAlignment="1">
      <alignment vertical="center" wrapText="1"/>
    </xf>
    <xf numFmtId="3" fontId="4" fillId="0" borderId="13" xfId="0" applyNumberFormat="1" applyFont="1" applyBorder="1" applyAlignment="1">
      <alignment vertical="center" wrapText="1"/>
    </xf>
    <xf numFmtId="0" fontId="4" fillId="0" borderId="13" xfId="0" applyFont="1" applyBorder="1" applyAlignment="1">
      <alignment horizontal="center" vertical="center" wrapText="1"/>
    </xf>
    <xf numFmtId="0" fontId="4" fillId="0" borderId="13" xfId="0" applyFont="1" applyBorder="1" applyAlignment="1">
      <alignment vertical="center" wrapText="1"/>
    </xf>
    <xf numFmtId="3" fontId="6" fillId="0" borderId="13" xfId="0" applyNumberFormat="1" applyFont="1" applyBorder="1" applyAlignment="1">
      <alignment vertical="center" wrapText="1"/>
    </xf>
    <xf numFmtId="0" fontId="6" fillId="0" borderId="14" xfId="0" applyFont="1" applyBorder="1" applyAlignment="1">
      <alignment horizontal="center" vertical="center" wrapText="1"/>
    </xf>
    <xf numFmtId="0" fontId="6" fillId="0" borderId="14" xfId="0" applyFont="1" applyBorder="1" applyAlignment="1">
      <alignment vertical="center" wrapText="1"/>
    </xf>
    <xf numFmtId="3" fontId="6" fillId="0" borderId="14" xfId="0" applyNumberFormat="1" applyFont="1" applyBorder="1" applyAlignment="1">
      <alignment vertical="center" wrapText="1"/>
    </xf>
    <xf numFmtId="3" fontId="6" fillId="0" borderId="12" xfId="0" applyNumberFormat="1" applyFont="1" applyBorder="1" applyAlignment="1">
      <alignment horizontal="center" vertical="center" wrapText="1"/>
    </xf>
    <xf numFmtId="3" fontId="6" fillId="0" borderId="12" xfId="0" applyNumberFormat="1" applyFont="1" applyBorder="1" applyAlignment="1">
      <alignment vertical="center" wrapText="1"/>
    </xf>
    <xf numFmtId="3" fontId="6" fillId="0" borderId="13"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3" fontId="4" fillId="0" borderId="13" xfId="0" applyNumberFormat="1" applyFont="1" applyBorder="1" applyAlignment="1">
      <alignment vertical="center"/>
    </xf>
    <xf numFmtId="3" fontId="6" fillId="0" borderId="14" xfId="0" applyNumberFormat="1" applyFont="1" applyBorder="1" applyAlignment="1">
      <alignment horizontal="center" vertical="center" wrapText="1"/>
    </xf>
    <xf numFmtId="9" fontId="6" fillId="0" borderId="12" xfId="57" applyNumberFormat="1" applyFont="1" applyBorder="1" applyAlignment="1">
      <alignment horizontal="right" vertical="center" wrapText="1"/>
    </xf>
    <xf numFmtId="9" fontId="6" fillId="0" borderId="13" xfId="57" applyNumberFormat="1" applyFont="1" applyBorder="1" applyAlignment="1">
      <alignment horizontal="right" vertical="center" wrapText="1"/>
    </xf>
    <xf numFmtId="0" fontId="6" fillId="0" borderId="0" xfId="0" applyFont="1" applyAlignment="1">
      <alignment vertical="center"/>
    </xf>
    <xf numFmtId="9" fontId="6" fillId="0" borderId="13" xfId="0" applyNumberFormat="1" applyFont="1" applyBorder="1" applyAlignment="1">
      <alignment horizontal="center" vertical="center" wrapText="1"/>
    </xf>
    <xf numFmtId="9" fontId="6" fillId="0" borderId="13" xfId="0" applyNumberFormat="1" applyFont="1" applyBorder="1" applyAlignment="1">
      <alignment horizontal="right" vertical="center" wrapText="1"/>
    </xf>
    <xf numFmtId="9" fontId="6" fillId="0" borderId="12" xfId="0" applyNumberFormat="1" applyFont="1" applyBorder="1" applyAlignment="1">
      <alignment horizontal="right" vertical="center" wrapText="1"/>
    </xf>
    <xf numFmtId="0" fontId="7" fillId="0" borderId="13" xfId="0" applyFont="1" applyBorder="1" applyAlignment="1">
      <alignment vertical="center" wrapText="1"/>
    </xf>
    <xf numFmtId="0" fontId="4" fillId="0" borderId="13" xfId="0" applyFont="1" applyBorder="1" applyAlignment="1">
      <alignment horizontal="right" vertical="center" wrapText="1"/>
    </xf>
    <xf numFmtId="0" fontId="4" fillId="0" borderId="14" xfId="0" applyFont="1" applyBorder="1" applyAlignment="1">
      <alignment horizontal="right" vertical="center" wrapText="1"/>
    </xf>
    <xf numFmtId="0" fontId="4" fillId="0" borderId="14" xfId="0" applyFont="1" applyBorder="1" applyAlignment="1">
      <alignment vertical="center" wrapText="1"/>
    </xf>
    <xf numFmtId="0" fontId="6" fillId="0" borderId="12" xfId="0" applyFont="1" applyBorder="1" applyAlignment="1">
      <alignment horizontal="left" vertical="center" wrapText="1"/>
    </xf>
    <xf numFmtId="3" fontId="4" fillId="0" borderId="14" xfId="0" applyNumberFormat="1" applyFont="1" applyBorder="1" applyAlignment="1">
      <alignment horizontal="right" vertical="center" wrapText="1"/>
    </xf>
    <xf numFmtId="0" fontId="41" fillId="0" borderId="0" xfId="0" applyFont="1" applyAlignment="1">
      <alignment vertical="center"/>
    </xf>
    <xf numFmtId="0" fontId="3" fillId="0" borderId="0" xfId="0" applyFont="1" applyAlignment="1">
      <alignment horizontal="right" vertical="center"/>
    </xf>
    <xf numFmtId="0" fontId="5" fillId="0" borderId="0" xfId="0" applyFont="1" applyAlignment="1">
      <alignment vertical="center"/>
    </xf>
    <xf numFmtId="0" fontId="3" fillId="0" borderId="0" xfId="0" applyFont="1" applyAlignment="1">
      <alignment vertical="center"/>
    </xf>
    <xf numFmtId="0" fontId="8" fillId="0" borderId="0" xfId="0" applyFont="1" applyAlignment="1">
      <alignment vertical="center"/>
    </xf>
    <xf numFmtId="0" fontId="42" fillId="0" borderId="0" xfId="0" applyFont="1" applyAlignment="1">
      <alignment vertical="center"/>
    </xf>
    <xf numFmtId="9" fontId="6" fillId="0" borderId="14" xfId="0" applyNumberFormat="1" applyFont="1" applyBorder="1" applyAlignment="1">
      <alignment horizontal="right" vertical="center" wrapText="1"/>
    </xf>
    <xf numFmtId="9" fontId="6" fillId="0" borderId="12" xfId="0" applyNumberFormat="1" applyFont="1" applyBorder="1" applyAlignment="1">
      <alignment horizontal="center" vertical="center" wrapText="1"/>
    </xf>
    <xf numFmtId="0" fontId="5"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3" fillId="0" borderId="0" xfId="0" applyFont="1" applyAlignment="1">
      <alignment horizontal="center" vertical="center" wrapText="1"/>
    </xf>
    <xf numFmtId="0" fontId="5" fillId="0" borderId="0" xfId="0" applyFont="1" applyBorder="1" applyAlignment="1">
      <alignment horizontal="right" vertical="center"/>
    </xf>
    <xf numFmtId="0" fontId="6"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3" fillId="0" borderId="0" xfId="0" applyFont="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C00000"/>
  </sheetPr>
  <dimension ref="A1:E2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H9" sqref="H9"/>
    </sheetView>
  </sheetViews>
  <sheetFormatPr defaultColWidth="9.140625" defaultRowHeight="12.75"/>
  <cols>
    <col min="1" max="1" width="5.7109375" style="3" customWidth="1"/>
    <col min="2" max="2" width="51.00390625" style="3" customWidth="1"/>
    <col min="3" max="3" width="15.8515625" style="3" customWidth="1"/>
    <col min="4" max="4" width="13.8515625" style="3" customWidth="1"/>
    <col min="5" max="5" width="9.00390625" style="3" customWidth="1"/>
    <col min="6" max="16384" width="9.140625" style="3" customWidth="1"/>
  </cols>
  <sheetData>
    <row r="1" spans="1:5" ht="29.25" customHeight="1">
      <c r="A1" s="50" t="s">
        <v>45</v>
      </c>
      <c r="B1" s="50"/>
      <c r="D1" s="54" t="s">
        <v>106</v>
      </c>
      <c r="E1" s="54"/>
    </row>
    <row r="2" spans="1:5" ht="23.25" customHeight="1">
      <c r="A2" s="51" t="s">
        <v>98</v>
      </c>
      <c r="B2" s="51"/>
      <c r="C2" s="51"/>
      <c r="D2" s="51"/>
      <c r="E2" s="51"/>
    </row>
    <row r="3" spans="1:5" ht="25.5" customHeight="1">
      <c r="A3" s="52" t="s">
        <v>90</v>
      </c>
      <c r="B3" s="52"/>
      <c r="C3" s="52"/>
      <c r="D3" s="52"/>
      <c r="E3" s="52"/>
    </row>
    <row r="4" spans="1:5" ht="25.5" customHeight="1">
      <c r="A4" s="4"/>
      <c r="B4" s="4"/>
      <c r="C4" s="4"/>
      <c r="D4" s="53" t="s">
        <v>91</v>
      </c>
      <c r="E4" s="53"/>
    </row>
    <row r="5" spans="1:5" ht="42" customHeight="1">
      <c r="A5" s="2" t="s">
        <v>0</v>
      </c>
      <c r="B5" s="2" t="s">
        <v>1</v>
      </c>
      <c r="C5" s="2" t="s">
        <v>63</v>
      </c>
      <c r="D5" s="2" t="s">
        <v>99</v>
      </c>
      <c r="E5" s="2" t="s">
        <v>100</v>
      </c>
    </row>
    <row r="6" spans="1:5" ht="15.75">
      <c r="A6" s="5" t="s">
        <v>2</v>
      </c>
      <c r="B6" s="5" t="s">
        <v>3</v>
      </c>
      <c r="C6" s="5">
        <v>1</v>
      </c>
      <c r="D6" s="5">
        <v>2</v>
      </c>
      <c r="E6" s="5">
        <v>3</v>
      </c>
    </row>
    <row r="7" spans="1:5" s="41" customFormat="1" ht="27.75" customHeight="1">
      <c r="A7" s="23" t="s">
        <v>2</v>
      </c>
      <c r="B7" s="24" t="s">
        <v>4</v>
      </c>
      <c r="C7" s="8">
        <f>C8+C11</f>
        <v>632600</v>
      </c>
      <c r="D7" s="8">
        <f>D8+D11+D14+D15</f>
        <v>1099116.738967</v>
      </c>
      <c r="E7" s="29">
        <f>D7/C7</f>
        <v>1.737459277532406</v>
      </c>
    </row>
    <row r="8" spans="1:5" ht="27.75" customHeight="1">
      <c r="A8" s="25" t="s">
        <v>5</v>
      </c>
      <c r="B8" s="19" t="s">
        <v>6</v>
      </c>
      <c r="C8" s="9">
        <f>SUM(C9:C10)</f>
        <v>59343</v>
      </c>
      <c r="D8" s="9">
        <f>SUM(D9:D10)</f>
        <v>76524.99936799999</v>
      </c>
      <c r="E8" s="16"/>
    </row>
    <row r="9" spans="1:5" ht="27.75" customHeight="1">
      <c r="A9" s="26" t="s">
        <v>7</v>
      </c>
      <c r="B9" s="16" t="s">
        <v>8</v>
      </c>
      <c r="C9" s="27">
        <v>25060</v>
      </c>
      <c r="D9" s="27">
        <v>32641.116617</v>
      </c>
      <c r="E9" s="16"/>
    </row>
    <row r="10" spans="1:5" ht="27.75" customHeight="1">
      <c r="A10" s="26" t="s">
        <v>7</v>
      </c>
      <c r="B10" s="16" t="s">
        <v>9</v>
      </c>
      <c r="C10" s="27">
        <f>59343-C9</f>
        <v>34283</v>
      </c>
      <c r="D10" s="27">
        <v>43883.882751</v>
      </c>
      <c r="E10" s="16"/>
    </row>
    <row r="11" spans="1:5" ht="27.75" customHeight="1">
      <c r="A11" s="25" t="s">
        <v>10</v>
      </c>
      <c r="B11" s="19" t="s">
        <v>11</v>
      </c>
      <c r="C11" s="9">
        <f>C12+C13</f>
        <v>573257</v>
      </c>
      <c r="D11" s="9">
        <f>D12+D13</f>
        <v>887076.973248</v>
      </c>
      <c r="E11" s="19"/>
    </row>
    <row r="12" spans="1:5" ht="27.75" customHeight="1">
      <c r="A12" s="26" t="s">
        <v>7</v>
      </c>
      <c r="B12" s="16" t="s">
        <v>12</v>
      </c>
      <c r="C12" s="10">
        <v>573257</v>
      </c>
      <c r="D12" s="10">
        <v>661482.108448</v>
      </c>
      <c r="E12" s="16"/>
    </row>
    <row r="13" spans="1:5" ht="27.75" customHeight="1">
      <c r="A13" s="26" t="s">
        <v>7</v>
      </c>
      <c r="B13" s="16" t="s">
        <v>13</v>
      </c>
      <c r="C13" s="10"/>
      <c r="D13" s="10">
        <v>225594.8648</v>
      </c>
      <c r="E13" s="16"/>
    </row>
    <row r="14" spans="1:5" ht="27.75" customHeight="1">
      <c r="A14" s="25" t="s">
        <v>14</v>
      </c>
      <c r="B14" s="19" t="s">
        <v>15</v>
      </c>
      <c r="C14" s="10"/>
      <c r="D14" s="10">
        <v>14184.42796</v>
      </c>
      <c r="E14" s="16"/>
    </row>
    <row r="15" spans="1:5" ht="27.75" customHeight="1">
      <c r="A15" s="25" t="s">
        <v>16</v>
      </c>
      <c r="B15" s="19" t="s">
        <v>17</v>
      </c>
      <c r="C15" s="9"/>
      <c r="D15" s="10">
        <v>121330.338391</v>
      </c>
      <c r="E15" s="19"/>
    </row>
    <row r="16" spans="1:5" ht="27.75" customHeight="1">
      <c r="A16" s="25" t="s">
        <v>3</v>
      </c>
      <c r="B16" s="19" t="s">
        <v>18</v>
      </c>
      <c r="C16" s="9">
        <f>C17+C22+C25</f>
        <v>632600</v>
      </c>
      <c r="D16" s="9">
        <f>D17+D22+D25</f>
        <v>1079877.617691</v>
      </c>
      <c r="E16" s="30">
        <f>D16/C16</f>
        <v>1.707046502831173</v>
      </c>
    </row>
    <row r="17" spans="1:5" ht="27.75" customHeight="1">
      <c r="A17" s="25" t="s">
        <v>19</v>
      </c>
      <c r="B17" s="19" t="s">
        <v>20</v>
      </c>
      <c r="C17" s="9">
        <f>SUM(C18:C21)</f>
        <v>632600</v>
      </c>
      <c r="D17" s="9">
        <f>SUM(D18:D21)</f>
        <v>976258.141729</v>
      </c>
      <c r="E17" s="19"/>
    </row>
    <row r="18" spans="1:5" ht="27.75" customHeight="1">
      <c r="A18" s="26">
        <v>1</v>
      </c>
      <c r="B18" s="16" t="s">
        <v>21</v>
      </c>
      <c r="C18" s="10">
        <v>22087.8</v>
      </c>
      <c r="D18" s="10">
        <v>172792.82224399998</v>
      </c>
      <c r="E18" s="16"/>
    </row>
    <row r="19" spans="1:5" ht="27.75" customHeight="1">
      <c r="A19" s="26">
        <v>2</v>
      </c>
      <c r="B19" s="16" t="s">
        <v>22</v>
      </c>
      <c r="C19" s="10">
        <v>599219.2</v>
      </c>
      <c r="D19" s="10">
        <v>803465.319485</v>
      </c>
      <c r="E19" s="16"/>
    </row>
    <row r="20" spans="1:5" ht="27.75" customHeight="1">
      <c r="A20" s="26">
        <v>3</v>
      </c>
      <c r="B20" s="16" t="s">
        <v>23</v>
      </c>
      <c r="C20" s="10">
        <v>10293</v>
      </c>
      <c r="D20" s="10"/>
      <c r="E20" s="16"/>
    </row>
    <row r="21" spans="1:5" ht="27.75" customHeight="1">
      <c r="A21" s="26">
        <v>4</v>
      </c>
      <c r="B21" s="16" t="s">
        <v>24</v>
      </c>
      <c r="C21" s="10">
        <v>1000</v>
      </c>
      <c r="D21" s="10"/>
      <c r="E21" s="16"/>
    </row>
    <row r="22" spans="1:5" ht="27.75" customHeight="1">
      <c r="A22" s="25" t="s">
        <v>10</v>
      </c>
      <c r="B22" s="19" t="s">
        <v>25</v>
      </c>
      <c r="C22" s="9"/>
      <c r="D22" s="9"/>
      <c r="E22" s="19"/>
    </row>
    <row r="23" spans="1:5" ht="27.75" customHeight="1">
      <c r="A23" s="26">
        <v>1</v>
      </c>
      <c r="B23" s="16" t="s">
        <v>26</v>
      </c>
      <c r="C23" s="10"/>
      <c r="D23" s="10"/>
      <c r="E23" s="16"/>
    </row>
    <row r="24" spans="1:5" ht="27.75" customHeight="1">
      <c r="A24" s="26">
        <v>2</v>
      </c>
      <c r="B24" s="16" t="s">
        <v>27</v>
      </c>
      <c r="C24" s="10"/>
      <c r="D24" s="10"/>
      <c r="E24" s="16"/>
    </row>
    <row r="25" spans="1:5" ht="27.75" customHeight="1">
      <c r="A25" s="28" t="s">
        <v>14</v>
      </c>
      <c r="B25" s="22" t="s">
        <v>28</v>
      </c>
      <c r="C25" s="11"/>
      <c r="D25" s="11">
        <v>103619.475962</v>
      </c>
      <c r="E25" s="22"/>
    </row>
    <row r="27" spans="1:5" ht="37.5" customHeight="1" hidden="1">
      <c r="A27" s="49" t="s">
        <v>29</v>
      </c>
      <c r="B27" s="49"/>
      <c r="C27" s="49"/>
      <c r="D27" s="49"/>
      <c r="E27" s="49"/>
    </row>
  </sheetData>
  <sheetProtection/>
  <mergeCells count="6">
    <mergeCell ref="A27:E27"/>
    <mergeCell ref="A1:B1"/>
    <mergeCell ref="A2:E2"/>
    <mergeCell ref="A3:E3"/>
    <mergeCell ref="D4:E4"/>
    <mergeCell ref="D1:E1"/>
  </mergeCells>
  <printOptions/>
  <pageMargins left="0.68" right="0.2" top="0.38" bottom="0.56" header="0.36"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C00000"/>
  </sheetPr>
  <dimension ref="A1:N33"/>
  <sheetViews>
    <sheetView zoomScalePageLayoutView="0" workbookViewId="0" topLeftCell="A1">
      <pane xSplit="1" ySplit="7" topLeftCell="B8" activePane="bottomRight" state="frozen"/>
      <selection pane="topLeft" activeCell="A1" sqref="A1"/>
      <selection pane="topRight" activeCell="B1" sqref="B1"/>
      <selection pane="bottomLeft" activeCell="A6" sqref="A6"/>
      <selection pane="bottomRight" activeCell="F10" sqref="F10"/>
    </sheetView>
  </sheetViews>
  <sheetFormatPr defaultColWidth="9.140625" defaultRowHeight="12.75"/>
  <cols>
    <col min="1" max="1" width="5.28125" style="3" customWidth="1"/>
    <col min="2" max="2" width="54.8515625" style="3" customWidth="1"/>
    <col min="3" max="3" width="17.140625" style="3" customWidth="1"/>
    <col min="4" max="4" width="14.8515625" style="3" customWidth="1"/>
    <col min="5" max="5" width="16.28125" style="3" customWidth="1"/>
    <col min="6" max="6" width="14.57421875" style="3" customWidth="1"/>
    <col min="7" max="7" width="10.8515625" style="3" customWidth="1"/>
    <col min="8" max="8" width="8.421875" style="3" customWidth="1"/>
    <col min="9" max="16384" width="9.140625" style="3" customWidth="1"/>
  </cols>
  <sheetData>
    <row r="1" spans="1:8" ht="24" customHeight="1">
      <c r="A1" s="50" t="s">
        <v>45</v>
      </c>
      <c r="B1" s="50"/>
      <c r="F1" s="60" t="s">
        <v>107</v>
      </c>
      <c r="G1" s="60"/>
      <c r="H1" s="60"/>
    </row>
    <row r="2" spans="1:8" ht="15.75">
      <c r="A2" s="6"/>
      <c r="B2" s="6"/>
      <c r="F2" s="1"/>
      <c r="G2" s="1"/>
      <c r="H2" s="1"/>
    </row>
    <row r="3" spans="1:8" ht="15.75">
      <c r="A3" s="60" t="s">
        <v>101</v>
      </c>
      <c r="B3" s="60"/>
      <c r="C3" s="60"/>
      <c r="D3" s="60"/>
      <c r="E3" s="60"/>
      <c r="F3" s="60"/>
      <c r="G3" s="60"/>
      <c r="H3" s="60"/>
    </row>
    <row r="4" spans="1:8" ht="15.75">
      <c r="A4" s="52" t="str">
        <f>+'96'!A3:E3</f>
        <v>(Kèm theo Quyết định số         /QĐ-UBND ngày      /11/2022 của UBND huyện)</v>
      </c>
      <c r="B4" s="52"/>
      <c r="C4" s="52"/>
      <c r="D4" s="52"/>
      <c r="E4" s="52"/>
      <c r="F4" s="52"/>
      <c r="G4" s="52"/>
      <c r="H4" s="52"/>
    </row>
    <row r="5" spans="1:8" ht="15.75">
      <c r="A5" s="7"/>
      <c r="B5" s="7"/>
      <c r="C5" s="7"/>
      <c r="D5" s="7"/>
      <c r="E5" s="7"/>
      <c r="F5" s="7"/>
      <c r="G5" s="7"/>
      <c r="H5" s="7"/>
    </row>
    <row r="6" spans="1:8" ht="15.75">
      <c r="A6" s="61" t="s">
        <v>30</v>
      </c>
      <c r="B6" s="61"/>
      <c r="C6" s="61"/>
      <c r="D6" s="61"/>
      <c r="E6" s="61"/>
      <c r="F6" s="61"/>
      <c r="G6" s="61"/>
      <c r="H6" s="61"/>
    </row>
    <row r="7" spans="1:8" ht="15.75">
      <c r="A7" s="58" t="s">
        <v>0</v>
      </c>
      <c r="B7" s="58" t="s">
        <v>1</v>
      </c>
      <c r="C7" s="56" t="s">
        <v>63</v>
      </c>
      <c r="D7" s="57"/>
      <c r="E7" s="56" t="s">
        <v>99</v>
      </c>
      <c r="F7" s="57"/>
      <c r="G7" s="56" t="s">
        <v>92</v>
      </c>
      <c r="H7" s="57"/>
    </row>
    <row r="8" spans="1:8" ht="31.5">
      <c r="A8" s="59"/>
      <c r="B8" s="59"/>
      <c r="C8" s="5" t="s">
        <v>84</v>
      </c>
      <c r="D8" s="5" t="s">
        <v>85</v>
      </c>
      <c r="E8" s="5" t="s">
        <v>84</v>
      </c>
      <c r="F8" s="5" t="s">
        <v>85</v>
      </c>
      <c r="G8" s="5" t="s">
        <v>84</v>
      </c>
      <c r="H8" s="5" t="s">
        <v>85</v>
      </c>
    </row>
    <row r="9" spans="1:8" ht="15.75">
      <c r="A9" s="2" t="s">
        <v>2</v>
      </c>
      <c r="B9" s="2" t="s">
        <v>3</v>
      </c>
      <c r="C9" s="5">
        <v>1</v>
      </c>
      <c r="D9" s="5">
        <v>2</v>
      </c>
      <c r="E9" s="5">
        <v>3</v>
      </c>
      <c r="F9" s="5">
        <v>4</v>
      </c>
      <c r="G9" s="5">
        <v>5</v>
      </c>
      <c r="H9" s="5">
        <v>6</v>
      </c>
    </row>
    <row r="10" spans="1:8" s="31" customFormat="1" ht="15.75">
      <c r="A10" s="12"/>
      <c r="B10" s="13" t="s">
        <v>102</v>
      </c>
      <c r="C10" s="8">
        <f>+C11+C31+C32</f>
        <v>67000</v>
      </c>
      <c r="D10" s="8">
        <f>+D11+D31+D32</f>
        <v>59343</v>
      </c>
      <c r="E10" s="8">
        <f>+E11+E31+E32</f>
        <v>218049.70814299997</v>
      </c>
      <c r="F10" s="8">
        <f>+F11+F31+F32</f>
        <v>212039.76571900002</v>
      </c>
      <c r="G10" s="34">
        <f aca="true" t="shared" si="0" ref="G10:H12">+E10/C10</f>
        <v>3.2544732558656713</v>
      </c>
      <c r="H10" s="34">
        <f t="shared" si="0"/>
        <v>3.5731217787944662</v>
      </c>
    </row>
    <row r="11" spans="1:8" s="31" customFormat="1" ht="15.75">
      <c r="A11" s="14" t="s">
        <v>2</v>
      </c>
      <c r="B11" s="15" t="s">
        <v>103</v>
      </c>
      <c r="C11" s="9">
        <f>+C12+C30</f>
        <v>67000</v>
      </c>
      <c r="D11" s="9">
        <f>+D12+D30</f>
        <v>59343</v>
      </c>
      <c r="E11" s="9">
        <f>+E12+E30</f>
        <v>82534.94179199998</v>
      </c>
      <c r="F11" s="9">
        <f>+F12+F30</f>
        <v>76524.99936800002</v>
      </c>
      <c r="G11" s="33">
        <f t="shared" si="0"/>
        <v>1.2318648028656713</v>
      </c>
      <c r="H11" s="33">
        <f t="shared" si="0"/>
        <v>1.2895370872385963</v>
      </c>
    </row>
    <row r="12" spans="1:8" s="46" customFormat="1" ht="15.75">
      <c r="A12" s="14" t="s">
        <v>5</v>
      </c>
      <c r="B12" s="15" t="s">
        <v>31</v>
      </c>
      <c r="C12" s="9">
        <f>SUM(C13:C29)</f>
        <v>67000</v>
      </c>
      <c r="D12" s="9">
        <f>SUM(D13:D29)</f>
        <v>59343</v>
      </c>
      <c r="E12" s="9">
        <f>SUM(E13:E29)</f>
        <v>82534.94179199998</v>
      </c>
      <c r="F12" s="9">
        <f>SUM(F13:F29)</f>
        <v>76524.99936800002</v>
      </c>
      <c r="G12" s="33">
        <f t="shared" si="0"/>
        <v>1.2318648028656713</v>
      </c>
      <c r="H12" s="33">
        <f t="shared" si="0"/>
        <v>1.2895370872385963</v>
      </c>
    </row>
    <row r="13" spans="1:8" ht="15.75">
      <c r="A13" s="17">
        <v>1</v>
      </c>
      <c r="B13" s="18" t="s">
        <v>32</v>
      </c>
      <c r="C13" s="10"/>
      <c r="D13" s="10"/>
      <c r="E13" s="10"/>
      <c r="F13" s="10"/>
      <c r="G13" s="10"/>
      <c r="H13" s="26"/>
    </row>
    <row r="14" spans="1:8" ht="15.75">
      <c r="A14" s="17">
        <v>2</v>
      </c>
      <c r="B14" s="18" t="s">
        <v>93</v>
      </c>
      <c r="C14" s="10">
        <v>100</v>
      </c>
      <c r="D14" s="10">
        <v>40</v>
      </c>
      <c r="E14" s="10">
        <v>802.747056</v>
      </c>
      <c r="F14" s="10">
        <v>321.09882400000004</v>
      </c>
      <c r="G14" s="10"/>
      <c r="H14" s="26"/>
    </row>
    <row r="15" spans="1:8" ht="15.75">
      <c r="A15" s="17">
        <v>3</v>
      </c>
      <c r="B15" s="18" t="s">
        <v>94</v>
      </c>
      <c r="C15" s="10"/>
      <c r="D15" s="10"/>
      <c r="E15" s="10"/>
      <c r="F15" s="10"/>
      <c r="G15" s="10"/>
      <c r="H15" s="26"/>
    </row>
    <row r="16" spans="1:8" ht="15.75">
      <c r="A16" s="17">
        <v>4</v>
      </c>
      <c r="B16" s="18" t="s">
        <v>95</v>
      </c>
      <c r="C16" s="10">
        <v>12000</v>
      </c>
      <c r="D16" s="10">
        <v>12000</v>
      </c>
      <c r="E16" s="10">
        <v>13639.876226</v>
      </c>
      <c r="F16" s="10">
        <v>13639.155368000002</v>
      </c>
      <c r="G16" s="10"/>
      <c r="H16" s="26"/>
    </row>
    <row r="17" spans="1:8" ht="15.75">
      <c r="A17" s="17">
        <v>5</v>
      </c>
      <c r="B17" s="18" t="s">
        <v>96</v>
      </c>
      <c r="C17" s="10">
        <v>4000</v>
      </c>
      <c r="D17" s="10">
        <v>2000</v>
      </c>
      <c r="E17" s="10">
        <v>4232.856824</v>
      </c>
      <c r="F17" s="10">
        <v>2399.401949</v>
      </c>
      <c r="G17" s="10"/>
      <c r="H17" s="26"/>
    </row>
    <row r="18" spans="1:8" ht="15.75">
      <c r="A18" s="17">
        <v>6</v>
      </c>
      <c r="B18" s="18" t="s">
        <v>33</v>
      </c>
      <c r="C18" s="10"/>
      <c r="D18" s="10"/>
      <c r="E18" s="10"/>
      <c r="F18" s="10"/>
      <c r="G18" s="10"/>
      <c r="H18" s="26"/>
    </row>
    <row r="19" spans="1:8" ht="15.75">
      <c r="A19" s="17">
        <v>7</v>
      </c>
      <c r="B19" s="18" t="s">
        <v>34</v>
      </c>
      <c r="C19" s="10">
        <v>17000</v>
      </c>
      <c r="D19" s="10">
        <v>17000</v>
      </c>
      <c r="E19" s="10">
        <v>25795.219388999998</v>
      </c>
      <c r="F19" s="10">
        <v>25795.219388999998</v>
      </c>
      <c r="G19" s="10"/>
      <c r="H19" s="26"/>
    </row>
    <row r="20" spans="1:8" ht="15.75">
      <c r="A20" s="17">
        <v>8</v>
      </c>
      <c r="B20" s="18" t="s">
        <v>35</v>
      </c>
      <c r="C20" s="10">
        <v>2600</v>
      </c>
      <c r="D20" s="10">
        <v>2000</v>
      </c>
      <c r="E20" s="10">
        <v>2026.8418479999998</v>
      </c>
      <c r="F20" s="10">
        <v>1571.7368099999999</v>
      </c>
      <c r="G20" s="10"/>
      <c r="H20" s="26"/>
    </row>
    <row r="21" spans="1:8" ht="15.75">
      <c r="A21" s="17">
        <v>9</v>
      </c>
      <c r="B21" s="18" t="s">
        <v>36</v>
      </c>
      <c r="C21" s="10"/>
      <c r="D21" s="10"/>
      <c r="E21" s="10"/>
      <c r="F21" s="10"/>
      <c r="G21" s="10"/>
      <c r="H21" s="26"/>
    </row>
    <row r="22" spans="1:8" ht="15.75">
      <c r="A22" s="17">
        <v>10</v>
      </c>
      <c r="B22" s="18" t="s">
        <v>37</v>
      </c>
      <c r="C22" s="10">
        <v>60</v>
      </c>
      <c r="D22" s="10">
        <v>60</v>
      </c>
      <c r="E22" s="10">
        <v>75.741469</v>
      </c>
      <c r="F22" s="10">
        <v>75.741469</v>
      </c>
      <c r="G22" s="10"/>
      <c r="H22" s="26"/>
    </row>
    <row r="23" spans="1:8" ht="15.75">
      <c r="A23" s="17">
        <v>11</v>
      </c>
      <c r="B23" s="18" t="s">
        <v>38</v>
      </c>
      <c r="C23" s="10">
        <v>540</v>
      </c>
      <c r="D23" s="10">
        <v>483</v>
      </c>
      <c r="E23" s="10">
        <v>541.824783</v>
      </c>
      <c r="F23" s="10">
        <v>460.437022</v>
      </c>
      <c r="G23" s="10"/>
      <c r="H23" s="26"/>
    </row>
    <row r="24" spans="1:8" ht="15.75">
      <c r="A24" s="17">
        <v>12</v>
      </c>
      <c r="B24" s="18" t="s">
        <v>39</v>
      </c>
      <c r="C24" s="10">
        <v>22500</v>
      </c>
      <c r="D24" s="10">
        <v>21960</v>
      </c>
      <c r="E24" s="10">
        <v>27721.38547</v>
      </c>
      <c r="F24" s="10">
        <v>26992.945021</v>
      </c>
      <c r="G24" s="10"/>
      <c r="H24" s="26"/>
    </row>
    <row r="25" spans="1:8" ht="15.75">
      <c r="A25" s="17">
        <v>13</v>
      </c>
      <c r="B25" s="18" t="s">
        <v>40</v>
      </c>
      <c r="C25" s="10"/>
      <c r="D25" s="10"/>
      <c r="E25" s="10"/>
      <c r="F25" s="10"/>
      <c r="G25" s="10"/>
      <c r="H25" s="26"/>
    </row>
    <row r="26" spans="1:8" ht="15.75">
      <c r="A26" s="17">
        <v>14</v>
      </c>
      <c r="B26" s="18" t="s">
        <v>97</v>
      </c>
      <c r="C26" s="10"/>
      <c r="D26" s="10"/>
      <c r="E26" s="10"/>
      <c r="F26" s="10"/>
      <c r="G26" s="10"/>
      <c r="H26" s="26"/>
    </row>
    <row r="27" spans="1:8" ht="15.75">
      <c r="A27" s="17">
        <v>15</v>
      </c>
      <c r="B27" s="18" t="s">
        <v>41</v>
      </c>
      <c r="C27" s="10">
        <v>2800</v>
      </c>
      <c r="D27" s="10">
        <v>1400</v>
      </c>
      <c r="E27" s="10">
        <v>647.4434369999999</v>
      </c>
      <c r="F27" s="10">
        <v>71.206519</v>
      </c>
      <c r="G27" s="10"/>
      <c r="H27" s="26"/>
    </row>
    <row r="28" spans="1:8" ht="15.75">
      <c r="A28" s="17">
        <v>16</v>
      </c>
      <c r="B28" s="18" t="s">
        <v>42</v>
      </c>
      <c r="C28" s="10">
        <v>3500</v>
      </c>
      <c r="D28" s="10">
        <v>500</v>
      </c>
      <c r="E28" s="10">
        <v>3623.1124529999997</v>
      </c>
      <c r="F28" s="10">
        <v>1770.1641599999998</v>
      </c>
      <c r="G28" s="10"/>
      <c r="H28" s="26"/>
    </row>
    <row r="29" spans="1:8" ht="15.75">
      <c r="A29" s="17">
        <v>17</v>
      </c>
      <c r="B29" s="18" t="s">
        <v>43</v>
      </c>
      <c r="C29" s="10">
        <v>1900</v>
      </c>
      <c r="D29" s="10">
        <v>1900</v>
      </c>
      <c r="E29" s="10">
        <v>3427.8928370000003</v>
      </c>
      <c r="F29" s="10">
        <v>3427.8928370000003</v>
      </c>
      <c r="G29" s="10"/>
      <c r="H29" s="26"/>
    </row>
    <row r="30" spans="1:8" s="31" customFormat="1" ht="15.75">
      <c r="A30" s="14" t="s">
        <v>10</v>
      </c>
      <c r="B30" s="15" t="s">
        <v>44</v>
      </c>
      <c r="C30" s="9"/>
      <c r="D30" s="9"/>
      <c r="E30" s="9"/>
      <c r="F30" s="9"/>
      <c r="G30" s="9"/>
      <c r="H30" s="32"/>
    </row>
    <row r="31" spans="1:8" s="31" customFormat="1" ht="15.75">
      <c r="A31" s="14" t="s">
        <v>3</v>
      </c>
      <c r="B31" s="15" t="s">
        <v>104</v>
      </c>
      <c r="C31" s="9"/>
      <c r="D31" s="9"/>
      <c r="E31" s="9">
        <v>14184.42796</v>
      </c>
      <c r="F31" s="9">
        <v>14184.42796</v>
      </c>
      <c r="G31" s="33"/>
      <c r="H31" s="33"/>
    </row>
    <row r="32" spans="1:8" s="31" customFormat="1" ht="31.5">
      <c r="A32" s="20" t="s">
        <v>61</v>
      </c>
      <c r="B32" s="21" t="s">
        <v>105</v>
      </c>
      <c r="C32" s="11"/>
      <c r="D32" s="11"/>
      <c r="E32" s="11">
        <v>121330.338391</v>
      </c>
      <c r="F32" s="11">
        <v>121330.338391</v>
      </c>
      <c r="G32" s="47"/>
      <c r="H32" s="47"/>
    </row>
    <row r="33" spans="1:14" ht="15.75">
      <c r="A33" s="55"/>
      <c r="B33" s="55"/>
      <c r="C33" s="55"/>
      <c r="D33" s="55"/>
      <c r="E33" s="55"/>
      <c r="F33" s="55"/>
      <c r="G33" s="55"/>
      <c r="H33" s="55"/>
      <c r="I33" s="55"/>
      <c r="J33" s="55"/>
      <c r="K33" s="55"/>
      <c r="L33" s="55"/>
      <c r="M33" s="55"/>
      <c r="N33" s="55"/>
    </row>
  </sheetData>
  <sheetProtection/>
  <mergeCells count="11">
    <mergeCell ref="A1:B1"/>
    <mergeCell ref="F1:H1"/>
    <mergeCell ref="A3:H3"/>
    <mergeCell ref="A4:H4"/>
    <mergeCell ref="A6:H6"/>
    <mergeCell ref="A33:N33"/>
    <mergeCell ref="C7:D7"/>
    <mergeCell ref="E7:F7"/>
    <mergeCell ref="G7:H7"/>
    <mergeCell ref="A7:A8"/>
    <mergeCell ref="B7:B8"/>
  </mergeCells>
  <printOptions/>
  <pageMargins left="0.51" right="0.2" top="0.24" bottom="0.28" header="0.24" footer="0.2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C00000"/>
  </sheetPr>
  <dimension ref="A1:K31"/>
  <sheetViews>
    <sheetView zoomScalePageLayoutView="0" workbookViewId="0" topLeftCell="A1">
      <selection activeCell="M14" sqref="M14"/>
    </sheetView>
  </sheetViews>
  <sheetFormatPr defaultColWidth="9.140625" defaultRowHeight="12.75"/>
  <cols>
    <col min="1" max="1" width="5.00390625" style="3" customWidth="1"/>
    <col min="2" max="2" width="46.7109375" style="3" customWidth="1"/>
    <col min="3" max="3" width="10.57421875" style="3" customWidth="1"/>
    <col min="4" max="4" width="12.00390625" style="3" customWidth="1"/>
    <col min="5" max="5" width="11.28125" style="3" customWidth="1"/>
    <col min="6" max="6" width="9.7109375" style="3" customWidth="1"/>
    <col min="7" max="7" width="10.28125" style="3" customWidth="1"/>
    <col min="8" max="8" width="10.57421875" style="3" customWidth="1"/>
    <col min="9" max="9" width="10.421875" style="3" customWidth="1"/>
    <col min="10" max="10" width="10.140625" style="3" customWidth="1"/>
    <col min="11" max="11" width="8.8515625" style="3" customWidth="1"/>
    <col min="12" max="16384" width="9.140625" style="3" customWidth="1"/>
  </cols>
  <sheetData>
    <row r="1" spans="1:11" ht="15.75">
      <c r="A1" s="67" t="s">
        <v>89</v>
      </c>
      <c r="B1" s="67"/>
      <c r="E1" s="42"/>
      <c r="H1" s="42"/>
      <c r="K1" s="42" t="s">
        <v>108</v>
      </c>
    </row>
    <row r="2" ht="15.75">
      <c r="A2" s="45"/>
    </row>
    <row r="3" spans="1:11" ht="40.5" customHeight="1">
      <c r="A3" s="60" t="s">
        <v>109</v>
      </c>
      <c r="B3" s="51"/>
      <c r="C3" s="51"/>
      <c r="D3" s="51"/>
      <c r="E3" s="51"/>
      <c r="F3" s="51"/>
      <c r="G3" s="51"/>
      <c r="H3" s="51"/>
      <c r="I3" s="51"/>
      <c r="J3" s="51"/>
      <c r="K3" s="51"/>
    </row>
    <row r="4" spans="1:11" ht="15.75">
      <c r="A4" s="55" t="e">
        <f>+#REF!</f>
        <v>#REF!</v>
      </c>
      <c r="B4" s="55"/>
      <c r="C4" s="55"/>
      <c r="D4" s="55"/>
      <c r="E4" s="55"/>
      <c r="F4" s="55"/>
      <c r="G4" s="55"/>
      <c r="H4" s="55"/>
      <c r="I4" s="55"/>
      <c r="J4" s="55"/>
      <c r="K4" s="55"/>
    </row>
    <row r="5" spans="1:11" ht="15.75">
      <c r="A5" s="61" t="s">
        <v>30</v>
      </c>
      <c r="B5" s="61"/>
      <c r="C5" s="61"/>
      <c r="D5" s="61"/>
      <c r="E5" s="61"/>
      <c r="F5" s="61"/>
      <c r="G5" s="61"/>
      <c r="H5" s="61"/>
      <c r="I5" s="61"/>
      <c r="J5" s="61"/>
      <c r="K5" s="61"/>
    </row>
    <row r="6" spans="1:11" ht="21.75" customHeight="1">
      <c r="A6" s="58" t="s">
        <v>0</v>
      </c>
      <c r="B6" s="58" t="s">
        <v>46</v>
      </c>
      <c r="C6" s="58" t="s">
        <v>63</v>
      </c>
      <c r="D6" s="62" t="s">
        <v>110</v>
      </c>
      <c r="E6" s="62"/>
      <c r="F6" s="58" t="s">
        <v>99</v>
      </c>
      <c r="G6" s="62" t="s">
        <v>110</v>
      </c>
      <c r="H6" s="62"/>
      <c r="I6" s="62" t="s">
        <v>92</v>
      </c>
      <c r="J6" s="62"/>
      <c r="K6" s="62"/>
    </row>
    <row r="7" spans="1:11" ht="15" customHeight="1">
      <c r="A7" s="64"/>
      <c r="B7" s="64"/>
      <c r="C7" s="64"/>
      <c r="D7" s="65" t="s">
        <v>48</v>
      </c>
      <c r="E7" s="65" t="s">
        <v>87</v>
      </c>
      <c r="F7" s="64"/>
      <c r="G7" s="65" t="s">
        <v>48</v>
      </c>
      <c r="H7" s="65" t="s">
        <v>87</v>
      </c>
      <c r="I7" s="63" t="s">
        <v>47</v>
      </c>
      <c r="J7" s="63" t="s">
        <v>48</v>
      </c>
      <c r="K7" s="63" t="s">
        <v>87</v>
      </c>
    </row>
    <row r="8" spans="1:11" ht="36" customHeight="1">
      <c r="A8" s="59"/>
      <c r="B8" s="59"/>
      <c r="C8" s="59"/>
      <c r="D8" s="66"/>
      <c r="E8" s="66"/>
      <c r="F8" s="59"/>
      <c r="G8" s="66"/>
      <c r="H8" s="66"/>
      <c r="I8" s="63"/>
      <c r="J8" s="63"/>
      <c r="K8" s="63"/>
    </row>
    <row r="9" spans="1:11" ht="28.5" customHeight="1">
      <c r="A9" s="12"/>
      <c r="B9" s="39" t="s">
        <v>18</v>
      </c>
      <c r="C9" s="8">
        <f aca="true" t="shared" si="0" ref="C9:H9">+C10+C26+C31</f>
        <v>632600</v>
      </c>
      <c r="D9" s="8">
        <f t="shared" si="0"/>
        <v>491724.19999999995</v>
      </c>
      <c r="E9" s="8">
        <f t="shared" si="0"/>
        <v>140875.8</v>
      </c>
      <c r="F9" s="8">
        <f t="shared" si="0"/>
        <v>861736.5139909998</v>
      </c>
      <c r="G9" s="8">
        <f t="shared" si="0"/>
        <v>596762.756925</v>
      </c>
      <c r="H9" s="8">
        <f t="shared" si="0"/>
        <v>264973.757066</v>
      </c>
      <c r="I9" s="34">
        <f>+F9/C9</f>
        <v>1.3622139013452415</v>
      </c>
      <c r="J9" s="34">
        <f aca="true" t="shared" si="1" ref="J9:K11">+G9/D9</f>
        <v>1.2136127465863995</v>
      </c>
      <c r="K9" s="34">
        <f t="shared" si="1"/>
        <v>1.8809032996866746</v>
      </c>
    </row>
    <row r="10" spans="1:11" ht="24.75" customHeight="1">
      <c r="A10" s="14" t="s">
        <v>2</v>
      </c>
      <c r="B10" s="15" t="s">
        <v>49</v>
      </c>
      <c r="C10" s="9">
        <f aca="true" t="shared" si="2" ref="C10:H10">+C11+C20+C24+C25</f>
        <v>632600</v>
      </c>
      <c r="D10" s="9">
        <f t="shared" si="2"/>
        <v>491724.19999999995</v>
      </c>
      <c r="E10" s="9">
        <f t="shared" si="2"/>
        <v>140875.8</v>
      </c>
      <c r="F10" s="9">
        <f t="shared" si="2"/>
        <v>750492.1440289998</v>
      </c>
      <c r="G10" s="9">
        <f t="shared" si="2"/>
        <v>505747.33692499995</v>
      </c>
      <c r="H10" s="9">
        <f t="shared" si="2"/>
        <v>244744.807104</v>
      </c>
      <c r="I10" s="33">
        <f>+F10/C10</f>
        <v>1.1863612773142584</v>
      </c>
      <c r="J10" s="33">
        <f t="shared" si="1"/>
        <v>1.0285182972995839</v>
      </c>
      <c r="K10" s="33">
        <f t="shared" si="1"/>
        <v>1.7373090843423784</v>
      </c>
    </row>
    <row r="11" spans="1:11" ht="24.75" customHeight="1">
      <c r="A11" s="14" t="s">
        <v>5</v>
      </c>
      <c r="B11" s="15" t="s">
        <v>21</v>
      </c>
      <c r="C11" s="9">
        <f aca="true" t="shared" si="3" ref="C11:H11">C12+C19</f>
        <v>22087.8</v>
      </c>
      <c r="D11" s="9">
        <f t="shared" si="3"/>
        <v>10710</v>
      </c>
      <c r="E11" s="9">
        <f t="shared" si="3"/>
        <v>11377.8</v>
      </c>
      <c r="F11" s="9">
        <f t="shared" si="3"/>
        <v>172792.82224399998</v>
      </c>
      <c r="G11" s="9">
        <f t="shared" si="3"/>
        <v>97083.343994</v>
      </c>
      <c r="H11" s="9">
        <f t="shared" si="3"/>
        <v>75709.47825</v>
      </c>
      <c r="I11" s="33">
        <f>+F11/C11</f>
        <v>7.822998317804398</v>
      </c>
      <c r="J11" s="33">
        <f t="shared" si="1"/>
        <v>9.06473800130719</v>
      </c>
      <c r="K11" s="33">
        <f t="shared" si="1"/>
        <v>6.654140365448505</v>
      </c>
    </row>
    <row r="12" spans="1:11" ht="24.75" customHeight="1">
      <c r="A12" s="17">
        <v>1</v>
      </c>
      <c r="B12" s="18" t="s">
        <v>50</v>
      </c>
      <c r="C12" s="18">
        <f>D12+E12</f>
        <v>0</v>
      </c>
      <c r="D12" s="36"/>
      <c r="E12" s="36"/>
      <c r="F12" s="18">
        <f>G12+H12</f>
        <v>0</v>
      </c>
      <c r="G12" s="36"/>
      <c r="H12" s="36"/>
      <c r="I12" s="18"/>
      <c r="J12" s="36"/>
      <c r="K12" s="36"/>
    </row>
    <row r="13" spans="1:11" ht="24.75" customHeight="1">
      <c r="A13" s="17"/>
      <c r="B13" s="18" t="s">
        <v>51</v>
      </c>
      <c r="C13" s="18">
        <f aca="true" t="shared" si="4" ref="C13:C31">D13+E13</f>
        <v>0</v>
      </c>
      <c r="D13" s="36"/>
      <c r="E13" s="36"/>
      <c r="F13" s="18">
        <f aca="true" t="shared" si="5" ref="F13:F30">G13+H13</f>
        <v>0</v>
      </c>
      <c r="G13" s="36"/>
      <c r="H13" s="36"/>
      <c r="I13" s="18"/>
      <c r="J13" s="36"/>
      <c r="K13" s="36"/>
    </row>
    <row r="14" spans="1:11" ht="24.75" customHeight="1">
      <c r="A14" s="17" t="s">
        <v>7</v>
      </c>
      <c r="B14" s="35" t="s">
        <v>52</v>
      </c>
      <c r="C14" s="18">
        <f t="shared" si="4"/>
        <v>0</v>
      </c>
      <c r="D14" s="36"/>
      <c r="E14" s="36"/>
      <c r="F14" s="18">
        <f t="shared" si="5"/>
        <v>0</v>
      </c>
      <c r="G14" s="36"/>
      <c r="H14" s="36"/>
      <c r="I14" s="18"/>
      <c r="J14" s="36"/>
      <c r="K14" s="36"/>
    </row>
    <row r="15" spans="1:11" ht="24.75" customHeight="1">
      <c r="A15" s="17" t="s">
        <v>7</v>
      </c>
      <c r="B15" s="35" t="s">
        <v>53</v>
      </c>
      <c r="C15" s="18">
        <f t="shared" si="4"/>
        <v>0</v>
      </c>
      <c r="D15" s="36"/>
      <c r="E15" s="36"/>
      <c r="F15" s="18">
        <f t="shared" si="5"/>
        <v>0</v>
      </c>
      <c r="G15" s="36"/>
      <c r="H15" s="36"/>
      <c r="I15" s="18"/>
      <c r="J15" s="36"/>
      <c r="K15" s="36"/>
    </row>
    <row r="16" spans="1:11" ht="24.75" customHeight="1">
      <c r="A16" s="17"/>
      <c r="B16" s="18" t="s">
        <v>54</v>
      </c>
      <c r="C16" s="18">
        <f t="shared" si="4"/>
        <v>0</v>
      </c>
      <c r="D16" s="36"/>
      <c r="E16" s="36"/>
      <c r="F16" s="18">
        <f t="shared" si="5"/>
        <v>0</v>
      </c>
      <c r="G16" s="36"/>
      <c r="H16" s="36"/>
      <c r="I16" s="18"/>
      <c r="J16" s="36"/>
      <c r="K16" s="36"/>
    </row>
    <row r="17" spans="1:11" ht="24.75" customHeight="1">
      <c r="A17" s="17" t="s">
        <v>7</v>
      </c>
      <c r="B17" s="35" t="s">
        <v>55</v>
      </c>
      <c r="C17" s="18">
        <f t="shared" si="4"/>
        <v>0</v>
      </c>
      <c r="D17" s="36"/>
      <c r="E17" s="36"/>
      <c r="F17" s="18">
        <f t="shared" si="5"/>
        <v>0</v>
      </c>
      <c r="G17" s="36"/>
      <c r="H17" s="36"/>
      <c r="I17" s="18"/>
      <c r="J17" s="36"/>
      <c r="K17" s="36"/>
    </row>
    <row r="18" spans="1:11" ht="24.75" customHeight="1">
      <c r="A18" s="17" t="s">
        <v>7</v>
      </c>
      <c r="B18" s="35" t="s">
        <v>56</v>
      </c>
      <c r="C18" s="18">
        <f t="shared" si="4"/>
        <v>0</v>
      </c>
      <c r="D18" s="36"/>
      <c r="E18" s="36"/>
      <c r="F18" s="18">
        <f t="shared" si="5"/>
        <v>0</v>
      </c>
      <c r="G18" s="36"/>
      <c r="H18" s="36"/>
      <c r="I18" s="18"/>
      <c r="J18" s="36"/>
      <c r="K18" s="36"/>
    </row>
    <row r="19" spans="1:11" ht="24.75" customHeight="1">
      <c r="A19" s="17">
        <v>2</v>
      </c>
      <c r="B19" s="18" t="s">
        <v>57</v>
      </c>
      <c r="C19" s="10">
        <v>22087.8</v>
      </c>
      <c r="D19" s="10">
        <v>10710</v>
      </c>
      <c r="E19" s="10">
        <v>11377.8</v>
      </c>
      <c r="F19" s="10">
        <v>172792.82224399998</v>
      </c>
      <c r="G19" s="10">
        <v>97083.343994</v>
      </c>
      <c r="H19" s="10">
        <v>75709.47825</v>
      </c>
      <c r="I19" s="10"/>
      <c r="J19" s="10"/>
      <c r="K19" s="10"/>
    </row>
    <row r="20" spans="1:11" ht="24.75" customHeight="1">
      <c r="A20" s="14" t="s">
        <v>10</v>
      </c>
      <c r="B20" s="15" t="s">
        <v>22</v>
      </c>
      <c r="C20" s="9">
        <v>599219.2</v>
      </c>
      <c r="D20" s="9">
        <v>472006.19999999995</v>
      </c>
      <c r="E20" s="9">
        <v>127213</v>
      </c>
      <c r="F20" s="9">
        <v>577699.3217849999</v>
      </c>
      <c r="G20" s="9">
        <v>408663.99293099996</v>
      </c>
      <c r="H20" s="9">
        <v>169035.328854</v>
      </c>
      <c r="I20" s="33"/>
      <c r="J20" s="33"/>
      <c r="K20" s="33"/>
    </row>
    <row r="21" spans="1:11" ht="24.75" customHeight="1">
      <c r="A21" s="17"/>
      <c r="B21" s="18" t="s">
        <v>58</v>
      </c>
      <c r="C21" s="18">
        <f t="shared" si="4"/>
        <v>0</v>
      </c>
      <c r="D21" s="36"/>
      <c r="E21" s="36"/>
      <c r="F21" s="18">
        <f t="shared" si="5"/>
        <v>0</v>
      </c>
      <c r="G21" s="36"/>
      <c r="H21" s="36"/>
      <c r="I21" s="18">
        <f>J21+K21</f>
        <v>0</v>
      </c>
      <c r="J21" s="36"/>
      <c r="K21" s="36"/>
    </row>
    <row r="22" spans="1:11" ht="24.75" customHeight="1">
      <c r="A22" s="17">
        <v>1</v>
      </c>
      <c r="B22" s="35" t="s">
        <v>52</v>
      </c>
      <c r="C22" s="16">
        <v>301313.39125</v>
      </c>
      <c r="D22" s="10">
        <v>301313.39125</v>
      </c>
      <c r="E22" s="10"/>
      <c r="F22" s="16">
        <v>253238.694949</v>
      </c>
      <c r="G22" s="10">
        <v>253080.814949</v>
      </c>
      <c r="H22" s="10">
        <v>157.88</v>
      </c>
      <c r="I22" s="18"/>
      <c r="J22" s="10"/>
      <c r="K22" s="36"/>
    </row>
    <row r="23" spans="1:11" ht="24.75" customHeight="1">
      <c r="A23" s="17">
        <v>2</v>
      </c>
      <c r="B23" s="35" t="s">
        <v>53</v>
      </c>
      <c r="C23" s="18">
        <f t="shared" si="4"/>
        <v>0</v>
      </c>
      <c r="D23" s="36"/>
      <c r="E23" s="36"/>
      <c r="F23" s="18">
        <f t="shared" si="5"/>
        <v>0</v>
      </c>
      <c r="G23" s="36"/>
      <c r="H23" s="36"/>
      <c r="I23" s="18">
        <f>J23+K23</f>
        <v>0</v>
      </c>
      <c r="J23" s="36"/>
      <c r="K23" s="36"/>
    </row>
    <row r="24" spans="1:11" ht="24.75" customHeight="1">
      <c r="A24" s="14" t="s">
        <v>14</v>
      </c>
      <c r="B24" s="15" t="s">
        <v>23</v>
      </c>
      <c r="C24" s="16">
        <v>10293</v>
      </c>
      <c r="D24" s="10">
        <v>8008</v>
      </c>
      <c r="E24" s="10">
        <v>2285</v>
      </c>
      <c r="F24" s="18"/>
      <c r="G24" s="10"/>
      <c r="H24" s="36"/>
      <c r="I24" s="18"/>
      <c r="J24" s="10"/>
      <c r="K24" s="36"/>
    </row>
    <row r="25" spans="1:11" ht="24.75" customHeight="1">
      <c r="A25" s="14" t="s">
        <v>16</v>
      </c>
      <c r="B25" s="15" t="s">
        <v>24</v>
      </c>
      <c r="C25" s="16">
        <v>1000</v>
      </c>
      <c r="D25" s="10">
        <v>1000</v>
      </c>
      <c r="E25" s="10"/>
      <c r="F25" s="18"/>
      <c r="G25" s="10"/>
      <c r="H25" s="36"/>
      <c r="I25" s="18"/>
      <c r="J25" s="10"/>
      <c r="K25" s="36"/>
    </row>
    <row r="26" spans="1:11" ht="24.75" customHeight="1">
      <c r="A26" s="14" t="s">
        <v>3</v>
      </c>
      <c r="B26" s="15" t="s">
        <v>59</v>
      </c>
      <c r="C26" s="15">
        <f aca="true" t="shared" si="6" ref="C26:H26">+C27+C29</f>
        <v>0</v>
      </c>
      <c r="D26" s="15">
        <f t="shared" si="6"/>
        <v>0</v>
      </c>
      <c r="E26" s="15">
        <f t="shared" si="6"/>
        <v>0</v>
      </c>
      <c r="F26" s="9">
        <f t="shared" si="6"/>
        <v>7624.893999999998</v>
      </c>
      <c r="G26" s="9">
        <f t="shared" si="6"/>
        <v>195</v>
      </c>
      <c r="H26" s="9">
        <f t="shared" si="6"/>
        <v>7429.893999999998</v>
      </c>
      <c r="I26" s="18">
        <f aca="true" t="shared" si="7" ref="I26:I31">J26+K26</f>
        <v>0</v>
      </c>
      <c r="J26" s="36"/>
      <c r="K26" s="36"/>
    </row>
    <row r="27" spans="1:11" ht="24.75" customHeight="1">
      <c r="A27" s="14" t="s">
        <v>5</v>
      </c>
      <c r="B27" s="15" t="s">
        <v>26</v>
      </c>
      <c r="C27" s="15">
        <f aca="true" t="shared" si="8" ref="C27:H27">+C28</f>
        <v>0</v>
      </c>
      <c r="D27" s="15">
        <f t="shared" si="8"/>
        <v>0</v>
      </c>
      <c r="E27" s="15">
        <f t="shared" si="8"/>
        <v>0</v>
      </c>
      <c r="F27" s="9">
        <f t="shared" si="8"/>
        <v>7624.893999999998</v>
      </c>
      <c r="G27" s="9">
        <f t="shared" si="8"/>
        <v>195</v>
      </c>
      <c r="H27" s="9">
        <f t="shared" si="8"/>
        <v>7429.893999999998</v>
      </c>
      <c r="I27" s="18">
        <f t="shared" si="7"/>
        <v>0</v>
      </c>
      <c r="J27" s="36"/>
      <c r="K27" s="36"/>
    </row>
    <row r="28" spans="1:11" ht="24.75" customHeight="1">
      <c r="A28" s="14"/>
      <c r="B28" s="18" t="s">
        <v>111</v>
      </c>
      <c r="C28" s="18">
        <f t="shared" si="4"/>
        <v>0</v>
      </c>
      <c r="D28" s="36"/>
      <c r="E28" s="36"/>
      <c r="F28" s="16">
        <v>7624.893999999998</v>
      </c>
      <c r="G28" s="16">
        <v>195</v>
      </c>
      <c r="H28" s="16">
        <v>7429.893999999998</v>
      </c>
      <c r="I28" s="18">
        <f t="shared" si="7"/>
        <v>0</v>
      </c>
      <c r="J28" s="36"/>
      <c r="K28" s="36"/>
    </row>
    <row r="29" spans="1:11" ht="24.75" customHeight="1">
      <c r="A29" s="14" t="s">
        <v>10</v>
      </c>
      <c r="B29" s="15" t="s">
        <v>27</v>
      </c>
      <c r="C29" s="18">
        <f t="shared" si="4"/>
        <v>0</v>
      </c>
      <c r="D29" s="36"/>
      <c r="E29" s="36"/>
      <c r="F29" s="18">
        <f t="shared" si="5"/>
        <v>0</v>
      </c>
      <c r="G29" s="36"/>
      <c r="H29" s="36"/>
      <c r="I29" s="18">
        <f t="shared" si="7"/>
        <v>0</v>
      </c>
      <c r="J29" s="36"/>
      <c r="K29" s="36"/>
    </row>
    <row r="30" spans="1:11" ht="24.75" customHeight="1">
      <c r="A30" s="14"/>
      <c r="B30" s="18" t="s">
        <v>60</v>
      </c>
      <c r="C30" s="18">
        <f t="shared" si="4"/>
        <v>0</v>
      </c>
      <c r="D30" s="36"/>
      <c r="E30" s="36"/>
      <c r="F30" s="18">
        <f t="shared" si="5"/>
        <v>0</v>
      </c>
      <c r="G30" s="36"/>
      <c r="H30" s="36"/>
      <c r="I30" s="18">
        <f t="shared" si="7"/>
        <v>0</v>
      </c>
      <c r="J30" s="36"/>
      <c r="K30" s="36"/>
    </row>
    <row r="31" spans="1:11" ht="24.75" customHeight="1">
      <c r="A31" s="20" t="s">
        <v>61</v>
      </c>
      <c r="B31" s="21" t="s">
        <v>62</v>
      </c>
      <c r="C31" s="38">
        <f t="shared" si="4"/>
        <v>0</v>
      </c>
      <c r="D31" s="37"/>
      <c r="E31" s="37"/>
      <c r="F31" s="22">
        <v>103619.475962</v>
      </c>
      <c r="G31" s="22">
        <v>90820.42</v>
      </c>
      <c r="H31" s="22">
        <v>12799.055962</v>
      </c>
      <c r="I31" s="38">
        <f t="shared" si="7"/>
        <v>0</v>
      </c>
      <c r="J31" s="37"/>
      <c r="K31" s="37"/>
    </row>
  </sheetData>
  <sheetProtection/>
  <mergeCells count="18">
    <mergeCell ref="C6:C8"/>
    <mergeCell ref="D6:E6"/>
    <mergeCell ref="D7:D8"/>
    <mergeCell ref="E7:E8"/>
    <mergeCell ref="A1:B1"/>
    <mergeCell ref="A3:K3"/>
    <mergeCell ref="A4:K4"/>
    <mergeCell ref="A5:K5"/>
    <mergeCell ref="A6:A8"/>
    <mergeCell ref="B6:B8"/>
    <mergeCell ref="I6:K6"/>
    <mergeCell ref="I7:I8"/>
    <mergeCell ref="F6:F8"/>
    <mergeCell ref="G6:H6"/>
    <mergeCell ref="G7:G8"/>
    <mergeCell ref="H7:H8"/>
    <mergeCell ref="J7:J8"/>
    <mergeCell ref="K7:K8"/>
  </mergeCells>
  <printOptions/>
  <pageMargins left="0.22" right="0.25" top="0.39" bottom="0.47" header="0.34"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C00000"/>
  </sheetPr>
  <dimension ref="A1:G39"/>
  <sheetViews>
    <sheetView tabSelected="1" zoomScalePageLayoutView="0" workbookViewId="0" topLeftCell="A23">
      <selection activeCell="D44" sqref="D44"/>
    </sheetView>
  </sheetViews>
  <sheetFormatPr defaultColWidth="9.140625" defaultRowHeight="12.75"/>
  <cols>
    <col min="1" max="1" width="6.140625" style="3" customWidth="1"/>
    <col min="2" max="2" width="55.140625" style="3" customWidth="1"/>
    <col min="3" max="3" width="12.8515625" style="3" customWidth="1"/>
    <col min="4" max="4" width="14.421875" style="3" customWidth="1"/>
    <col min="5" max="5" width="12.00390625" style="3" customWidth="1"/>
    <col min="6" max="16384" width="9.140625" style="3" customWidth="1"/>
  </cols>
  <sheetData>
    <row r="1" spans="1:5" ht="15.75">
      <c r="A1" s="44" t="s">
        <v>45</v>
      </c>
      <c r="E1" s="42" t="s">
        <v>112</v>
      </c>
    </row>
    <row r="2" spans="1:5" ht="15.75">
      <c r="A2" s="44"/>
      <c r="E2" s="42"/>
    </row>
    <row r="3" spans="1:5" ht="21" customHeight="1">
      <c r="A3" s="51" t="s">
        <v>113</v>
      </c>
      <c r="B3" s="51"/>
      <c r="C3" s="51"/>
      <c r="D3" s="51"/>
      <c r="E3" s="51"/>
    </row>
    <row r="4" spans="1:7" ht="21" customHeight="1">
      <c r="A4" s="55" t="e">
        <f>+'98'!A4:K4</f>
        <v>#REF!</v>
      </c>
      <c r="B4" s="55"/>
      <c r="C4" s="55"/>
      <c r="D4" s="55"/>
      <c r="E4" s="55"/>
      <c r="F4" s="43"/>
      <c r="G4" s="43"/>
    </row>
    <row r="5" spans="1:5" ht="21.75" customHeight="1">
      <c r="A5" s="61" t="s">
        <v>30</v>
      </c>
      <c r="B5" s="61"/>
      <c r="C5" s="61"/>
      <c r="D5" s="61"/>
      <c r="E5" s="61"/>
    </row>
    <row r="6" spans="1:5" ht="31.5">
      <c r="A6" s="2" t="s">
        <v>0</v>
      </c>
      <c r="B6" s="2" t="s">
        <v>46</v>
      </c>
      <c r="C6" s="2" t="s">
        <v>63</v>
      </c>
      <c r="D6" s="2" t="s">
        <v>99</v>
      </c>
      <c r="E6" s="2" t="s">
        <v>92</v>
      </c>
    </row>
    <row r="7" spans="1:5" ht="15.75">
      <c r="A7" s="12"/>
      <c r="B7" s="12" t="s">
        <v>18</v>
      </c>
      <c r="C7" s="8">
        <f>+C8+C9+C39</f>
        <v>740810</v>
      </c>
      <c r="D7" s="8">
        <f>+D8+D9+D39</f>
        <v>1079877.617691</v>
      </c>
      <c r="E7" s="48">
        <f>+D7/C7</f>
        <v>1.4576984890741216</v>
      </c>
    </row>
    <row r="8" spans="1:5" ht="15.75">
      <c r="A8" s="14" t="s">
        <v>2</v>
      </c>
      <c r="B8" s="15" t="s">
        <v>64</v>
      </c>
      <c r="C8" s="19">
        <v>108210</v>
      </c>
      <c r="D8" s="19">
        <v>218141.1037</v>
      </c>
      <c r="E8" s="32">
        <f>+D8/C8</f>
        <v>2.0159052185565107</v>
      </c>
    </row>
    <row r="9" spans="1:5" ht="15.75">
      <c r="A9" s="14" t="s">
        <v>3</v>
      </c>
      <c r="B9" s="15" t="s">
        <v>65</v>
      </c>
      <c r="C9" s="19">
        <f>+C11+C25+C37+C38</f>
        <v>632600</v>
      </c>
      <c r="D9" s="19">
        <f>+D11+D25+D37+D38</f>
        <v>758117.0380289999</v>
      </c>
      <c r="E9" s="32">
        <f>+D9/C9</f>
        <v>1.1984145400395194</v>
      </c>
    </row>
    <row r="10" spans="1:5" ht="15.75">
      <c r="A10" s="17"/>
      <c r="B10" s="35" t="s">
        <v>58</v>
      </c>
      <c r="C10" s="35"/>
      <c r="D10" s="35"/>
      <c r="E10" s="17"/>
    </row>
    <row r="11" spans="1:5" ht="15.75">
      <c r="A11" s="14" t="s">
        <v>5</v>
      </c>
      <c r="B11" s="15" t="s">
        <v>21</v>
      </c>
      <c r="C11" s="19">
        <f>+C12+C24</f>
        <v>22087.8</v>
      </c>
      <c r="D11" s="19">
        <f>+D12+D24</f>
        <v>172792.82224399998</v>
      </c>
      <c r="E11" s="26"/>
    </row>
    <row r="12" spans="1:5" ht="15.75">
      <c r="A12" s="17">
        <v>1</v>
      </c>
      <c r="B12" s="18" t="s">
        <v>50</v>
      </c>
      <c r="C12" s="18">
        <f>SUM(C13:C23)</f>
        <v>0</v>
      </c>
      <c r="D12" s="10">
        <f>SUM(D13:D23)</f>
        <v>172792.82224399998</v>
      </c>
      <c r="E12" s="17"/>
    </row>
    <row r="13" spans="1:5" ht="15.75">
      <c r="A13" s="17"/>
      <c r="B13" s="35" t="s">
        <v>58</v>
      </c>
      <c r="C13" s="35"/>
      <c r="D13" s="35"/>
      <c r="E13" s="17"/>
    </row>
    <row r="14" spans="1:5" ht="15.75">
      <c r="A14" s="17" t="s">
        <v>66</v>
      </c>
      <c r="B14" s="18" t="s">
        <v>52</v>
      </c>
      <c r="C14" s="18"/>
      <c r="D14" s="10">
        <v>47677.5965</v>
      </c>
      <c r="E14" s="26"/>
    </row>
    <row r="15" spans="1:5" ht="15.75">
      <c r="A15" s="17" t="s">
        <v>67</v>
      </c>
      <c r="B15" s="18" t="s">
        <v>53</v>
      </c>
      <c r="C15" s="18"/>
      <c r="D15" s="18"/>
      <c r="E15" s="17"/>
    </row>
    <row r="16" spans="1:5" ht="15.75">
      <c r="A16" s="17" t="s">
        <v>68</v>
      </c>
      <c r="B16" s="18" t="s">
        <v>69</v>
      </c>
      <c r="C16" s="18"/>
      <c r="D16" s="16">
        <v>36</v>
      </c>
      <c r="E16" s="17"/>
    </row>
    <row r="17" spans="1:5" ht="15.75">
      <c r="A17" s="17" t="s">
        <v>70</v>
      </c>
      <c r="B17" s="18" t="s">
        <v>88</v>
      </c>
      <c r="C17" s="18"/>
      <c r="D17" s="16">
        <v>4217.741</v>
      </c>
      <c r="E17" s="17"/>
    </row>
    <row r="18" spans="1:5" ht="15.75">
      <c r="A18" s="17" t="s">
        <v>71</v>
      </c>
      <c r="B18" s="18" t="s">
        <v>115</v>
      </c>
      <c r="C18" s="18"/>
      <c r="D18" s="16"/>
      <c r="E18" s="17"/>
    </row>
    <row r="19" spans="1:5" ht="15.75">
      <c r="A19" s="17" t="s">
        <v>72</v>
      </c>
      <c r="B19" s="18" t="s">
        <v>73</v>
      </c>
      <c r="C19" s="18"/>
      <c r="D19" s="16">
        <v>780</v>
      </c>
      <c r="E19" s="17"/>
    </row>
    <row r="20" spans="1:5" ht="15.75">
      <c r="A20" s="17" t="s">
        <v>74</v>
      </c>
      <c r="B20" s="18" t="s">
        <v>75</v>
      </c>
      <c r="C20" s="18"/>
      <c r="D20" s="18"/>
      <c r="E20" s="17"/>
    </row>
    <row r="21" spans="1:5" ht="15.75">
      <c r="A21" s="17" t="s">
        <v>76</v>
      </c>
      <c r="B21" s="18" t="s">
        <v>77</v>
      </c>
      <c r="C21" s="18"/>
      <c r="D21" s="16">
        <v>89160.847992</v>
      </c>
      <c r="E21" s="17"/>
    </row>
    <row r="22" spans="1:5" ht="31.5">
      <c r="A22" s="17" t="s">
        <v>78</v>
      </c>
      <c r="B22" s="18" t="s">
        <v>86</v>
      </c>
      <c r="C22" s="18"/>
      <c r="D22" s="16">
        <v>30920.636752</v>
      </c>
      <c r="E22" s="26"/>
    </row>
    <row r="23" spans="1:5" ht="15.75">
      <c r="A23" s="17" t="s">
        <v>80</v>
      </c>
      <c r="B23" s="18" t="s">
        <v>81</v>
      </c>
      <c r="C23" s="18"/>
      <c r="D23" s="18"/>
      <c r="E23" s="26"/>
    </row>
    <row r="24" spans="1:5" ht="15.75">
      <c r="A24" s="17">
        <v>2</v>
      </c>
      <c r="B24" s="18" t="s">
        <v>57</v>
      </c>
      <c r="C24" s="16">
        <v>22087.8</v>
      </c>
      <c r="D24" s="16">
        <v>0</v>
      </c>
      <c r="E24" s="10"/>
    </row>
    <row r="25" spans="1:5" s="31" customFormat="1" ht="15.75">
      <c r="A25" s="14" t="s">
        <v>10</v>
      </c>
      <c r="B25" s="15" t="s">
        <v>22</v>
      </c>
      <c r="C25" s="19">
        <f>SUM(C27:C36)</f>
        <v>599219.2</v>
      </c>
      <c r="D25" s="19">
        <f>SUM(D27:D36)</f>
        <v>585324.215785</v>
      </c>
      <c r="E25" s="9"/>
    </row>
    <row r="26" spans="1:5" ht="15.75">
      <c r="A26" s="17"/>
      <c r="B26" s="35" t="s">
        <v>58</v>
      </c>
      <c r="C26" s="35"/>
      <c r="D26" s="35"/>
      <c r="E26" s="17"/>
    </row>
    <row r="27" spans="1:5" ht="15.75">
      <c r="A27" s="17">
        <v>1</v>
      </c>
      <c r="B27" s="18" t="s">
        <v>52</v>
      </c>
      <c r="C27" s="16">
        <v>301313.39125</v>
      </c>
      <c r="D27" s="16">
        <v>253238.694949</v>
      </c>
      <c r="E27" s="10"/>
    </row>
    <row r="28" spans="1:5" ht="15.75">
      <c r="A28" s="17">
        <v>2</v>
      </c>
      <c r="B28" s="18" t="s">
        <v>53</v>
      </c>
      <c r="C28" s="18"/>
      <c r="D28" s="18"/>
      <c r="E28" s="10"/>
    </row>
    <row r="29" spans="1:5" ht="15.75">
      <c r="A29" s="17">
        <v>3</v>
      </c>
      <c r="B29" s="18" t="s">
        <v>69</v>
      </c>
      <c r="C29" s="16">
        <v>24054.30525</v>
      </c>
      <c r="D29" s="16">
        <v>27854.422700000003</v>
      </c>
      <c r="E29" s="10"/>
    </row>
    <row r="30" spans="1:5" ht="15.75">
      <c r="A30" s="17">
        <v>4</v>
      </c>
      <c r="B30" s="18" t="s">
        <v>114</v>
      </c>
      <c r="C30" s="16">
        <v>5945.957588</v>
      </c>
      <c r="D30" s="16">
        <v>5924.136134</v>
      </c>
      <c r="E30" s="10"/>
    </row>
    <row r="31" spans="1:5" ht="15.75">
      <c r="A31" s="17">
        <v>5</v>
      </c>
      <c r="B31" s="18" t="s">
        <v>115</v>
      </c>
      <c r="C31" s="16">
        <v>0</v>
      </c>
      <c r="D31" s="16">
        <v>173.9136</v>
      </c>
      <c r="E31" s="10"/>
    </row>
    <row r="32" spans="1:5" ht="15.75">
      <c r="A32" s="17">
        <v>6</v>
      </c>
      <c r="B32" s="18" t="s">
        <v>73</v>
      </c>
      <c r="C32" s="16">
        <v>0</v>
      </c>
      <c r="D32" s="16">
        <v>366.675986</v>
      </c>
      <c r="E32" s="10"/>
    </row>
    <row r="33" spans="1:5" ht="15.75">
      <c r="A33" s="17">
        <v>7</v>
      </c>
      <c r="B33" s="18" t="s">
        <v>75</v>
      </c>
      <c r="C33" s="16">
        <v>2100</v>
      </c>
      <c r="D33" s="16">
        <v>4629.307000000001</v>
      </c>
      <c r="E33" s="10"/>
    </row>
    <row r="34" spans="1:5" ht="15.75">
      <c r="A34" s="17">
        <v>8</v>
      </c>
      <c r="B34" s="18" t="s">
        <v>77</v>
      </c>
      <c r="C34" s="16">
        <v>28249.015353</v>
      </c>
      <c r="D34" s="16">
        <v>50794.294009000005</v>
      </c>
      <c r="E34" s="10"/>
    </row>
    <row r="35" spans="1:5" ht="15.75">
      <c r="A35" s="17">
        <v>9</v>
      </c>
      <c r="B35" s="18" t="s">
        <v>79</v>
      </c>
      <c r="C35" s="16">
        <v>177814.553309</v>
      </c>
      <c r="D35" s="16">
        <v>185316.796901</v>
      </c>
      <c r="E35" s="10"/>
    </row>
    <row r="36" spans="1:5" ht="15.75">
      <c r="A36" s="17">
        <v>10</v>
      </c>
      <c r="B36" s="18" t="s">
        <v>81</v>
      </c>
      <c r="C36" s="16">
        <v>59741.97725</v>
      </c>
      <c r="D36" s="16">
        <v>57025.974506</v>
      </c>
      <c r="E36" s="10"/>
    </row>
    <row r="37" spans="1:5" ht="15.75">
      <c r="A37" s="14" t="s">
        <v>14</v>
      </c>
      <c r="B37" s="15" t="s">
        <v>82</v>
      </c>
      <c r="C37" s="19">
        <v>10293</v>
      </c>
      <c r="D37" s="19"/>
      <c r="E37" s="10"/>
    </row>
    <row r="38" spans="1:5" ht="15.75">
      <c r="A38" s="14" t="s">
        <v>16</v>
      </c>
      <c r="B38" s="15" t="s">
        <v>83</v>
      </c>
      <c r="C38" s="19">
        <v>1000</v>
      </c>
      <c r="D38" s="19"/>
      <c r="E38" s="10"/>
    </row>
    <row r="39" spans="1:5" ht="15.75">
      <c r="A39" s="20" t="s">
        <v>61</v>
      </c>
      <c r="B39" s="21" t="s">
        <v>62</v>
      </c>
      <c r="C39" s="22"/>
      <c r="D39" s="22">
        <v>103619.475962</v>
      </c>
      <c r="E39" s="40"/>
    </row>
  </sheetData>
  <sheetProtection/>
  <mergeCells count="3">
    <mergeCell ref="A3:E3"/>
    <mergeCell ref="A4:E4"/>
    <mergeCell ref="A5:E5"/>
  </mergeCells>
  <printOptions/>
  <pageMargins left="0.27" right="0.2" top="0.38" bottom="0.48" header="0.31" footer="0.24"/>
  <pageSetup horizontalDpi="600" verticalDpi="600" orientation="portrait" paperSize="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Phan Danh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Tommy_Phan</dc:creator>
  <cp:keywords/>
  <dc:description/>
  <cp:lastModifiedBy>VanXuan</cp:lastModifiedBy>
  <cp:lastPrinted>2022-11-21T08:19:48Z</cp:lastPrinted>
  <dcterms:created xsi:type="dcterms:W3CDTF">2018-05-31T08:06:18Z</dcterms:created>
  <dcterms:modified xsi:type="dcterms:W3CDTF">2022-11-22T08:05:51Z</dcterms:modified>
  <cp:category/>
  <cp:version/>
  <cp:contentType/>
  <cp:contentStatus/>
</cp:coreProperties>
</file>